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75" windowWidth="11340" windowHeight="6795" tabRatio="865" activeTab="0"/>
  </bookViews>
  <sheets>
    <sheet name="Adatok INPUT" sheetId="1" r:id="rId1"/>
    <sheet name="Borító - OUTPUT" sheetId="2" r:id="rId2"/>
    <sheet name="Mérleg - OUTPUT" sheetId="3" r:id="rId3"/>
    <sheet name="Eredménykimutatás - OUTPUT" sheetId="4" r:id="rId4"/>
    <sheet name="Tájékoztató adatok - OUTPUT" sheetId="5" r:id="rId5"/>
    <sheet name="Közhasznúsági jelentés" sheetId="6" r:id="rId6"/>
  </sheets>
  <definedNames>
    <definedName name="_xlnm.Print_Titles" localSheetId="5">'Közhasznúsági jelentés'!$1:$7</definedName>
    <definedName name="_xlnm.Print_Area" localSheetId="1">'Borító - OUTPUT'!$B$1:$AI$34</definedName>
    <definedName name="_xlnm.Print_Area" localSheetId="3">'Eredménykimutatás - OUTPUT'!$B$1:$Y$53</definedName>
    <definedName name="_xlnm.Print_Area" localSheetId="5">'Közhasznúsági jelentés'!$B:$X</definedName>
    <definedName name="_xlnm.Print_Area" localSheetId="2">'Mérleg - OUTPUT'!$B$1:$Y$48</definedName>
    <definedName name="_xlnm.Print_Area" localSheetId="4">'Tájékoztató adatok - OUTPUT'!$B$1:$Y$45</definedName>
  </definedNames>
  <calcPr fullCalcOnLoad="1"/>
</workbook>
</file>

<file path=xl/comments1.xml><?xml version="1.0" encoding="utf-8"?>
<comments xmlns="http://schemas.openxmlformats.org/spreadsheetml/2006/main">
  <authors>
    <author>Egy el?gedett Microsoft Office felhaszn?l?</author>
  </authors>
  <commentList>
    <comment ref="AD1" authorId="0">
      <text>
        <r>
          <rPr>
            <sz val="8"/>
            <rFont val="Tahoma"/>
            <family val="0"/>
          </rPr>
          <t xml:space="preserve">Ez minta alapján készült kezdeti verzió. A továbbiakban, ha nem változik a jogszabály akkor használható kettős könyvvitelt vezető közhasznú szervezetek részére.
</t>
        </r>
      </text>
    </comment>
    <comment ref="AJ11" authorId="0">
      <text>
        <r>
          <rPr>
            <sz val="8"/>
            <rFont val="Tahoma"/>
            <family val="0"/>
          </rPr>
          <t>Ide lehet feltüntetni a könyvelő cég, személy adatait. Ez kerül a borító aljára</t>
        </r>
      </text>
    </comment>
    <comment ref="D12" authorId="0">
      <text>
        <r>
          <rPr>
            <sz val="8"/>
            <rFont val="Tahoma"/>
            <family val="0"/>
          </rPr>
          <t>Ide az időszakra jellemző évszámot érdemes beírni. Amennyiben az évszám az időszakra nem jellemző, úgy üresen hagyható (Pl. megszünés esetén)</t>
        </r>
      </text>
    </comment>
    <comment ref="D24" authorId="0">
      <text>
        <r>
          <rPr>
            <sz val="8"/>
            <rFont val="Tahoma"/>
            <family val="0"/>
          </rPr>
          <t>Enek a mezőnek az értéke igen és nem lehet</t>
        </r>
      </text>
    </comment>
  </commentList>
</comments>
</file>

<file path=xl/comments6.xml><?xml version="1.0" encoding="utf-8"?>
<comments xmlns="http://schemas.openxmlformats.org/spreadsheetml/2006/main">
  <authors>
    <author>Egy el?gedett Microsoft Office felhaszn?l?</author>
  </authors>
  <commentList>
    <comment ref="B8" authorId="0">
      <text>
        <r>
          <rPr>
            <sz val="8"/>
            <rFont val="Tahoma"/>
            <family val="0"/>
          </rPr>
          <t>Amennyiben a lenti táblákon kívül van jelentős bevétel, azt a szövegben meg kell említeni!! Minden jelentős értéket a szöveges részben nevesiten és indokolni szükséges!!</t>
        </r>
      </text>
    </comment>
    <comment ref="H18" authorId="0">
      <text>
        <r>
          <rPr>
            <sz val="8"/>
            <rFont val="Tahoma"/>
            <family val="0"/>
          </rPr>
          <t>Nagyon fontos, hogy ha nem egyenlítettük ki akkor a szöveget javítani kell!</t>
        </r>
      </text>
    </comment>
    <comment ref="H23" authorId="0">
      <text>
        <r>
          <rPr>
            <sz val="8"/>
            <rFont val="Tahoma"/>
            <family val="0"/>
          </rPr>
          <t xml:space="preserve">Ha nagyon szélsőséges volt a működés pozitív vagy negatív irányban akkor javítando a mondat.
</t>
        </r>
      </text>
    </comment>
    <comment ref="V26" authorId="0">
      <text>
        <r>
          <rPr>
            <sz val="8"/>
            <rFont val="Tahoma"/>
            <family val="0"/>
          </rPr>
          <t>Mind az általuk adott, mind a szerveik által adott támogatásokat fel kell tüntetni!</t>
        </r>
      </text>
    </comment>
    <comment ref="V41" authorId="0">
      <text>
        <r>
          <rPr>
            <sz val="8"/>
            <rFont val="Tahoma"/>
            <family val="0"/>
          </rPr>
          <t>A tevékenység végzéséhez kapott bevételeket lehet programonként, feladatonkénti bontásban kimutatni.</t>
        </r>
      </text>
    </comment>
    <comment ref="V49" authorId="0">
      <text>
        <r>
          <rPr>
            <sz val="8"/>
            <rFont val="Tahoma"/>
            <family val="0"/>
          </rPr>
          <t>Az előző táblatól független részletezés. Nem az adományozók, hanem a bevétel tipusa alapján sorol be!</t>
        </r>
      </text>
    </comment>
    <comment ref="F56" authorId="0">
      <text>
        <r>
          <rPr>
            <sz val="8"/>
            <rFont val="Tahoma"/>
            <family val="0"/>
          </rPr>
          <t>A külön elszámolási kötelezettséggel kapott támogatások felhasználását a Tartalmi beszámoló résznél nevesíteni kell. (pl Apeh 1%)</t>
        </r>
      </text>
    </comment>
    <comment ref="V56" authorId="0">
      <text>
        <r>
          <rPr>
            <sz val="8"/>
            <rFont val="Tahoma"/>
            <family val="0"/>
          </rPr>
          <t>A költségeket, ráfordításokat számviteli bontásban, de részletesen kell kiírni. Pl Irodaszer + fűtés + üzemanyag, összes anyagköltség.</t>
        </r>
      </text>
    </comment>
    <comment ref="V66" authorId="0">
      <text>
        <r>
          <rPr>
            <sz val="8"/>
            <rFont val="Tahoma"/>
            <family val="0"/>
          </rPr>
          <t>A megjelenési forma szerint kell részletezni.</t>
        </r>
      </text>
    </comment>
  </commentList>
</comments>
</file>

<file path=xl/sharedStrings.xml><?xml version="1.0" encoding="utf-8"?>
<sst xmlns="http://schemas.openxmlformats.org/spreadsheetml/2006/main" count="413" uniqueCount="255">
  <si>
    <t>Közhaszú Egyéb Szervezet Egyszerűsített Éves Beszámolója</t>
  </si>
  <si>
    <t>Verzió 2001.0</t>
  </si>
  <si>
    <t>Szervezet neve:</t>
  </si>
  <si>
    <t>Szervezet címe:</t>
  </si>
  <si>
    <t>Szervezet Ksh száma:</t>
  </si>
  <si>
    <t>-</t>
  </si>
  <si>
    <t>Szervezet telefonszáma:</t>
  </si>
  <si>
    <t>Copyright és felhasználási információk</t>
  </si>
  <si>
    <t>Ez a táblázat a Lap - Adó 2000 könyvelőiroda (Csirke Gábor ev)</t>
  </si>
  <si>
    <t>A vállakozás beszámolóját készítette és a könyvelést vezette:</t>
  </si>
  <si>
    <t>A beszámoló időszaka:</t>
  </si>
  <si>
    <t>munkájával készült. Jelen táblázatrendszer részének</t>
  </si>
  <si>
    <t>Tel/Fax: 56/ 371 - 039</t>
  </si>
  <si>
    <t>Időszak dátumszerűen:</t>
  </si>
  <si>
    <t>vagy egészének ellenértékért való felkínálása kizárólag az</t>
  </si>
  <si>
    <t xml:space="preserve">egyéni vállalkozás joga, annak szabad felhasználását azonban nem </t>
  </si>
  <si>
    <t>Az adatok</t>
  </si>
  <si>
    <t>A beszámoló jellege:</t>
  </si>
  <si>
    <t>Éves zárómérleg</t>
  </si>
  <si>
    <t xml:space="preserve">korlázozza. A szerkesztési és egyéb hibákra való visszajelzéseket </t>
  </si>
  <si>
    <t>könyvvizsgálattal</t>
  </si>
  <si>
    <t>Keltezés helye:</t>
  </si>
  <si>
    <t>Budapest</t>
  </si>
  <si>
    <t>(csirkegabor@freemail.hu) szívesen vesszük, de azok kijavaításáért,</t>
  </si>
  <si>
    <t>nincsenek alátámasztva!</t>
  </si>
  <si>
    <t>dátum:</t>
  </si>
  <si>
    <t>vagy az általuk okozott kárért semminemű vélelmezett vagy</t>
  </si>
  <si>
    <t>halgatólagos felelőséget nem vállalunk!</t>
  </si>
  <si>
    <t>Könyvvizsgálat:</t>
  </si>
  <si>
    <t>nem</t>
  </si>
  <si>
    <t xml:space="preserve">A Táblázat feltöltését a sárga mezőkre való bejegyzéssel lehet </t>
  </si>
  <si>
    <t>végrehajtani. A rendszer védett, az OUTPUT adatok automatikusak</t>
  </si>
  <si>
    <t>Főtevékenység:</t>
  </si>
  <si>
    <t>#</t>
  </si>
  <si>
    <t>Megnevezés</t>
  </si>
  <si>
    <t>Előző év</t>
  </si>
  <si>
    <t>Előző év(ek) mód.</t>
  </si>
  <si>
    <t>Tárgyév</t>
  </si>
  <si>
    <t>Dátum adatbázis</t>
  </si>
  <si>
    <t>Dátum konklúziók</t>
  </si>
  <si>
    <t>Mérleg adatok</t>
  </si>
  <si>
    <t>01.</t>
  </si>
  <si>
    <t>A.</t>
  </si>
  <si>
    <t>Befektetett Eszközök</t>
  </si>
  <si>
    <t>01</t>
  </si>
  <si>
    <t>január</t>
  </si>
  <si>
    <t>02.</t>
  </si>
  <si>
    <t>I.</t>
  </si>
  <si>
    <t>Immateriális Javak</t>
  </si>
  <si>
    <t>02</t>
  </si>
  <si>
    <t>február</t>
  </si>
  <si>
    <t>03.</t>
  </si>
  <si>
    <t>II.</t>
  </si>
  <si>
    <t>Tárgyi Eszközök</t>
  </si>
  <si>
    <t>03</t>
  </si>
  <si>
    <t>március</t>
  </si>
  <si>
    <t>04.</t>
  </si>
  <si>
    <t>III.</t>
  </si>
  <si>
    <t>Befektetett Pénzügyi Eszközök</t>
  </si>
  <si>
    <t>04</t>
  </si>
  <si>
    <t>április</t>
  </si>
  <si>
    <t>05.</t>
  </si>
  <si>
    <t>B.</t>
  </si>
  <si>
    <t>Forgóeszközök</t>
  </si>
  <si>
    <t>05</t>
  </si>
  <si>
    <t>május</t>
  </si>
  <si>
    <t>06.</t>
  </si>
  <si>
    <t>Készletek</t>
  </si>
  <si>
    <t>06</t>
  </si>
  <si>
    <t>június</t>
  </si>
  <si>
    <t>07.</t>
  </si>
  <si>
    <t>Követelések</t>
  </si>
  <si>
    <t>07</t>
  </si>
  <si>
    <t>július</t>
  </si>
  <si>
    <t>08.</t>
  </si>
  <si>
    <t>Értékpapírok</t>
  </si>
  <si>
    <t>08</t>
  </si>
  <si>
    <t>augusztus</t>
  </si>
  <si>
    <t>09.</t>
  </si>
  <si>
    <t>IV.</t>
  </si>
  <si>
    <t>Pénzeszközök</t>
  </si>
  <si>
    <t>09</t>
  </si>
  <si>
    <t>szeptember</t>
  </si>
  <si>
    <t>10.</t>
  </si>
  <si>
    <t>C.</t>
  </si>
  <si>
    <t>Aktív időbeli elhatárolások</t>
  </si>
  <si>
    <t>10</t>
  </si>
  <si>
    <t>október</t>
  </si>
  <si>
    <t>11.</t>
  </si>
  <si>
    <t>ESZKÖZÖK ÖSSZESEN</t>
  </si>
  <si>
    <t>11</t>
  </si>
  <si>
    <t>november</t>
  </si>
  <si>
    <t>12.</t>
  </si>
  <si>
    <t>D.</t>
  </si>
  <si>
    <t>Saját tőke</t>
  </si>
  <si>
    <t>12</t>
  </si>
  <si>
    <t>december</t>
  </si>
  <si>
    <t>13.</t>
  </si>
  <si>
    <t>Induló tőke / Jegyzett tőke</t>
  </si>
  <si>
    <t>14.</t>
  </si>
  <si>
    <t>Tőkeváltozás / Eredmény</t>
  </si>
  <si>
    <t>15.</t>
  </si>
  <si>
    <t>Lekötött tartalék</t>
  </si>
  <si>
    <t>16.</t>
  </si>
  <si>
    <t>Értékelési tartalék</t>
  </si>
  <si>
    <t>17.</t>
  </si>
  <si>
    <t>V.</t>
  </si>
  <si>
    <t>Tárgyévi eredmény alaptevékenységből</t>
  </si>
  <si>
    <t>18.</t>
  </si>
  <si>
    <t>VI.</t>
  </si>
  <si>
    <t>Tárgyévi eredmény vállalkozási tevékenységből</t>
  </si>
  <si>
    <t>19.</t>
  </si>
  <si>
    <t>E.</t>
  </si>
  <si>
    <t>Céltartalékok</t>
  </si>
  <si>
    <t>20.</t>
  </si>
  <si>
    <t>F.</t>
  </si>
  <si>
    <t>Kötelezettségek</t>
  </si>
  <si>
    <t>21.</t>
  </si>
  <si>
    <t>Hátrasorolt kötelezettségek</t>
  </si>
  <si>
    <t>22.</t>
  </si>
  <si>
    <t>Hosszú lejáratú kötelezettségek</t>
  </si>
  <si>
    <t>23.</t>
  </si>
  <si>
    <t>Rövid lejáratú kötelezettségek</t>
  </si>
  <si>
    <t>24.</t>
  </si>
  <si>
    <t>G.</t>
  </si>
  <si>
    <t>Passzív időbeli elhatárolások</t>
  </si>
  <si>
    <t>25.</t>
  </si>
  <si>
    <t>FORRÁSOK ÖSSZESEN</t>
  </si>
  <si>
    <t>Kontroll</t>
  </si>
  <si>
    <t>ESZKÖZ - FORRÁS EGYEZŐSÉG</t>
  </si>
  <si>
    <t>Eredménylevezetés</t>
  </si>
  <si>
    <t>Összes közhasznú tevékenység bevétele</t>
  </si>
  <si>
    <t>adatok</t>
  </si>
  <si>
    <t>1.</t>
  </si>
  <si>
    <t>Közhasznú célú működésre kapott támogatás</t>
  </si>
  <si>
    <t>a)</t>
  </si>
  <si>
    <t>alapítótól</t>
  </si>
  <si>
    <t>b)</t>
  </si>
  <si>
    <t>központi költségvetéstől</t>
  </si>
  <si>
    <t>c)</t>
  </si>
  <si>
    <t>helyi önkormányzattól</t>
  </si>
  <si>
    <t>d)</t>
  </si>
  <si>
    <t>egyéb</t>
  </si>
  <si>
    <t>2.</t>
  </si>
  <si>
    <t>Pályázati úton elnyert támogatás</t>
  </si>
  <si>
    <t>3.</t>
  </si>
  <si>
    <t>Közhasznú tevékenységből származó bevétel</t>
  </si>
  <si>
    <t>4.</t>
  </si>
  <si>
    <t>Tagdíjból származó bevétel</t>
  </si>
  <si>
    <t>5.</t>
  </si>
  <si>
    <t>Egyéb bevétel</t>
  </si>
  <si>
    <t>Vállalkozási tevékenység bevétele</t>
  </si>
  <si>
    <t>Összes bevétel (A+B)</t>
  </si>
  <si>
    <t>Közhasznú tevékenység ráfordításai</t>
  </si>
  <si>
    <t>Anyagjellegű ráfordítások</t>
  </si>
  <si>
    <t>Személyi jellegű ráfordítások</t>
  </si>
  <si>
    <t>Értékcsökkenési leírás</t>
  </si>
  <si>
    <t>Egyéb ráfordítások</t>
  </si>
  <si>
    <t>Pénzügyi műveletek ráfordításai</t>
  </si>
  <si>
    <t>6.</t>
  </si>
  <si>
    <t>Rendkívüli ráfordítások</t>
  </si>
  <si>
    <t>Vállalkozási tevékenység ráfordításai</t>
  </si>
  <si>
    <t>Összes ráfordítás (D+E)</t>
  </si>
  <si>
    <t>Adózás előtti vállalkozási eredmény (B+E)</t>
  </si>
  <si>
    <t>H.</t>
  </si>
  <si>
    <t>Adófizetési kötelezettség</t>
  </si>
  <si>
    <t>Tárgyévi vállalkozási eredmény (G-H)</t>
  </si>
  <si>
    <t>J.</t>
  </si>
  <si>
    <t>Tárgyévi közhasznú eredmény (A-D)</t>
  </si>
  <si>
    <t>Kiegészítő</t>
  </si>
  <si>
    <t>Bérköltség</t>
  </si>
  <si>
    <t>ebből - megbízási díjak</t>
  </si>
  <si>
    <t>ebből - tiszteletdíjak</t>
  </si>
  <si>
    <t>Személyi jellegű egyéb kifizetések</t>
  </si>
  <si>
    <t>Bérjárulékok</t>
  </si>
  <si>
    <t>A szervezet által nyújtott támogatások (pénzügyileg rendezett)</t>
  </si>
  <si>
    <t>ebből - kötelezettségként elszámolt és továbbutalt, illetve átadott támogatás</t>
  </si>
  <si>
    <t>Eredménylevezetés - Kiegészítés egyezőség</t>
  </si>
  <si>
    <t>Statisztikai számjel</t>
  </si>
  <si>
    <t xml:space="preserve">Közhasznú Egyéb Szervezet </t>
  </si>
  <si>
    <t>Egyszerűsített Éves Beszámolója</t>
  </si>
  <si>
    <t>Kelt</t>
  </si>
  <si>
    <t xml:space="preserve">P. H. </t>
  </si>
  <si>
    <t>MÉRLEG</t>
  </si>
  <si>
    <t>Időszaka</t>
  </si>
  <si>
    <t>Fajtája</t>
  </si>
  <si>
    <t>adatok E Ft-ban</t>
  </si>
  <si>
    <t>A tétel megnevezése</t>
  </si>
  <si>
    <t>a</t>
  </si>
  <si>
    <t>b</t>
  </si>
  <si>
    <t>c</t>
  </si>
  <si>
    <t>d</t>
  </si>
  <si>
    <t>e</t>
  </si>
  <si>
    <t>26.</t>
  </si>
  <si>
    <t>Kelt:</t>
  </si>
  <si>
    <t>EREDMÉNYKIMUTATÁS</t>
  </si>
  <si>
    <t>27.</t>
  </si>
  <si>
    <t>28.</t>
  </si>
  <si>
    <t>29.</t>
  </si>
  <si>
    <t>30.</t>
  </si>
  <si>
    <t>31.</t>
  </si>
  <si>
    <t>TÁJÉKOZTATÓ ADATOK</t>
  </si>
  <si>
    <t>Közhasznúsági jelentés</t>
  </si>
  <si>
    <t>Cég neve:</t>
  </si>
  <si>
    <t>(továbbiakban: Szervezet)</t>
  </si>
  <si>
    <t>Időszak:</t>
  </si>
  <si>
    <t>Tartalmi beszámoló</t>
  </si>
  <si>
    <t>A kiadások összetétele és nagysága igen megfontolt, ésszerű, az előző évhez hasonlóan</t>
  </si>
  <si>
    <t>törekedtek a takarékosságra és a költségek minimalizálására.</t>
  </si>
  <si>
    <t>A tevékenység az alapszabályban lefektetett céloknak megfelelően történt és</t>
  </si>
  <si>
    <t>eredményesnek értékelhető.</t>
  </si>
  <si>
    <t>Támogatások</t>
  </si>
  <si>
    <t>e Ft</t>
  </si>
  <si>
    <t>részletezése</t>
  </si>
  <si>
    <t>Központi költségvetési szervtől</t>
  </si>
  <si>
    <t>forrásonként</t>
  </si>
  <si>
    <t>Elkülönített állami pénzalaptól</t>
  </si>
  <si>
    <t>Helyi önkormányzat és szervei</t>
  </si>
  <si>
    <t>Kisebbségi települési önkormányzat és szervei</t>
  </si>
  <si>
    <t>Települési önkormányzatok társulásától</t>
  </si>
  <si>
    <t>Külföldi támogatás</t>
  </si>
  <si>
    <t>Magánszemélyektől</t>
  </si>
  <si>
    <t>Egyéni vállalkozóktól</t>
  </si>
  <si>
    <t>Jogi személyiségű gazdasági társaságtól</t>
  </si>
  <si>
    <t>Jogi személyiségel nem rendelkező szervezettől</t>
  </si>
  <si>
    <t>Közhasznú szervezettől</t>
  </si>
  <si>
    <t>Közhasznúként be nem sorolt szervezettől</t>
  </si>
  <si>
    <t>APEH 1% SZJA</t>
  </si>
  <si>
    <t>Cél szerinti</t>
  </si>
  <si>
    <t>juttatások</t>
  </si>
  <si>
    <t>Összesen:</t>
  </si>
  <si>
    <t>Tagdíj</t>
  </si>
  <si>
    <t>Kapott juttatások</t>
  </si>
  <si>
    <t>és a vagyon</t>
  </si>
  <si>
    <t xml:space="preserve">anyagköltség ( </t>
  </si>
  <si>
    <t>felhasználásának</t>
  </si>
  <si>
    <t>egyéb szolgáltatások(bankktg)</t>
  </si>
  <si>
    <t>(tárgyévi összes ráfordítás)</t>
  </si>
  <si>
    <t>Bér-és járulékai</t>
  </si>
  <si>
    <t>Vezető</t>
  </si>
  <si>
    <t>Tisztségviselőknek</t>
  </si>
  <si>
    <t>nyujtott juttatások</t>
  </si>
  <si>
    <t>a szervezet vezetője (képviselője)</t>
  </si>
  <si>
    <t>P.H.</t>
  </si>
  <si>
    <t>értékcsökkenés</t>
  </si>
  <si>
    <t>1039 Budapest Kossuth Lajos utca 14.</t>
  </si>
  <si>
    <t>kulturális tevékenység</t>
  </si>
  <si>
    <t>nyomtatvány, irodaszer)</t>
  </si>
  <si>
    <t>szolgáltatások (külf. Szállás, utazás,kulturális szolg.)</t>
  </si>
  <si>
    <t>SILVERCONTO Kft. 2011 Budakalász, Fürj utca 7.</t>
  </si>
  <si>
    <t>Tel/Fax: 320-09-45</t>
  </si>
  <si>
    <t>a társadalmi szervezet vezetője (képviselője)</t>
  </si>
  <si>
    <t>társadalmi munkában végezték, azért sem pénzbeni sem természetbeni ellenszolgáltatás-</t>
  </si>
  <si>
    <t xml:space="preserve">egyéb ráfordítás </t>
  </si>
  <si>
    <t>Culturelle  Alapítvány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</si>
</sst>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&quot;H-&quot;0000"/>
  </numFmts>
  <fonts count="64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ahoma"/>
      <family val="0"/>
    </font>
    <font>
      <sz val="10"/>
      <color indexed="9"/>
      <name val="Times New Roman CE"/>
      <family val="1"/>
    </font>
    <font>
      <b/>
      <sz val="28"/>
      <name val="Times New Roman CE"/>
      <family val="1"/>
    </font>
    <font>
      <sz val="6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0"/>
    </font>
    <font>
      <b/>
      <sz val="1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 vertical="top"/>
    </xf>
    <xf numFmtId="0" fontId="15" fillId="0" borderId="0" xfId="0" applyFont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Continuous"/>
    </xf>
    <xf numFmtId="0" fontId="2" fillId="0" borderId="0" xfId="0" applyFont="1" applyAlignment="1" quotePrefix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Continuous" vertical="top"/>
    </xf>
    <xf numFmtId="164" fontId="6" fillId="34" borderId="11" xfId="0" applyNumberFormat="1" applyFont="1" applyFill="1" applyBorder="1" applyAlignment="1">
      <alignment vertical="center"/>
    </xf>
    <xf numFmtId="164" fontId="6" fillId="34" borderId="12" xfId="0" applyNumberFormat="1" applyFont="1" applyFill="1" applyBorder="1" applyAlignment="1">
      <alignment vertical="center"/>
    </xf>
    <xf numFmtId="164" fontId="6" fillId="35" borderId="13" xfId="0" applyNumberFormat="1" applyFont="1" applyFill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 applyProtection="1">
      <alignment vertical="center"/>
      <protection locked="0"/>
    </xf>
    <xf numFmtId="164" fontId="6" fillId="34" borderId="15" xfId="0" applyNumberFormat="1" applyFont="1" applyFill="1" applyBorder="1" applyAlignment="1">
      <alignment vertical="center"/>
    </xf>
    <xf numFmtId="164" fontId="6" fillId="34" borderId="13" xfId="0" applyNumberFormat="1" applyFont="1" applyFill="1" applyBorder="1" applyAlignment="1">
      <alignment vertical="center"/>
    </xf>
    <xf numFmtId="164" fontId="6" fillId="34" borderId="16" xfId="0" applyNumberFormat="1" applyFont="1" applyFill="1" applyBorder="1" applyAlignment="1">
      <alignment vertical="center"/>
    </xf>
    <xf numFmtId="164" fontId="6" fillId="34" borderId="17" xfId="0" applyNumberFormat="1" applyFont="1" applyFill="1" applyBorder="1" applyAlignment="1">
      <alignment vertical="center"/>
    </xf>
    <xf numFmtId="0" fontId="10" fillId="0" borderId="0" xfId="0" applyFont="1" applyAlignment="1">
      <alignment horizontal="centerContinuous"/>
    </xf>
    <xf numFmtId="0" fontId="16" fillId="33" borderId="0" xfId="0" applyFont="1" applyFill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7" fillId="34" borderId="0" xfId="0" applyNumberFormat="1" applyFont="1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3" fontId="7" fillId="34" borderId="0" xfId="0" applyNumberFormat="1" applyFont="1" applyFill="1" applyAlignment="1">
      <alignment horizontal="right" vertical="center"/>
    </xf>
    <xf numFmtId="3" fontId="6" fillId="0" borderId="18" xfId="0" applyNumberFormat="1" applyFont="1" applyFill="1" applyBorder="1" applyAlignment="1">
      <alignment vertical="center"/>
    </xf>
    <xf numFmtId="3" fontId="6" fillId="35" borderId="19" xfId="0" applyNumberFormat="1" applyFont="1" applyFill="1" applyBorder="1" applyAlignment="1" applyProtection="1">
      <alignment vertical="center"/>
      <protection locked="0"/>
    </xf>
    <xf numFmtId="3" fontId="6" fillId="35" borderId="20" xfId="0" applyNumberFormat="1" applyFont="1" applyFill="1" applyBorder="1" applyAlignment="1">
      <alignment vertical="center"/>
    </xf>
    <xf numFmtId="3" fontId="6" fillId="35" borderId="21" xfId="0" applyNumberFormat="1" applyFont="1" applyFill="1" applyBorder="1" applyAlignment="1">
      <alignment vertical="center"/>
    </xf>
    <xf numFmtId="3" fontId="6" fillId="35" borderId="22" xfId="0" applyNumberFormat="1" applyFont="1" applyFill="1" applyBorder="1" applyAlignment="1" applyProtection="1">
      <alignment horizontal="center" vertical="center"/>
      <protection locked="0"/>
    </xf>
    <xf numFmtId="3" fontId="6" fillId="35" borderId="23" xfId="0" applyNumberFormat="1" applyFont="1" applyFill="1" applyBorder="1" applyAlignment="1" applyProtection="1">
      <alignment horizontal="center" vertical="center"/>
      <protection locked="0"/>
    </xf>
    <xf numFmtId="3" fontId="6" fillId="35" borderId="24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3" fontId="9" fillId="36" borderId="0" xfId="0" applyNumberFormat="1" applyFont="1" applyFill="1" applyAlignment="1">
      <alignment horizontal="centerContinuous" vertical="center"/>
    </xf>
    <xf numFmtId="3" fontId="6" fillId="0" borderId="25" xfId="0" applyNumberFormat="1" applyFont="1" applyBorder="1" applyAlignment="1">
      <alignment horizontal="centerContinuous" vertical="center"/>
    </xf>
    <xf numFmtId="3" fontId="6" fillId="0" borderId="26" xfId="0" applyNumberFormat="1" applyFont="1" applyBorder="1" applyAlignment="1">
      <alignment horizontal="centerContinuous" vertical="center"/>
    </xf>
    <xf numFmtId="3" fontId="6" fillId="0" borderId="27" xfId="0" applyNumberFormat="1" applyFont="1" applyBorder="1" applyAlignment="1">
      <alignment horizontal="centerContinuous" vertical="center"/>
    </xf>
    <xf numFmtId="3" fontId="6" fillId="0" borderId="28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>
      <alignment horizontal="centerContinuous" vertical="center"/>
    </xf>
    <xf numFmtId="3" fontId="6" fillId="0" borderId="29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30" xfId="0" applyNumberFormat="1" applyFont="1" applyBorder="1" applyAlignment="1">
      <alignment horizontal="centerContinuous" vertical="center"/>
    </xf>
    <xf numFmtId="3" fontId="7" fillId="34" borderId="0" xfId="0" applyNumberFormat="1" applyFont="1" applyFill="1" applyAlignment="1">
      <alignment horizontal="centerContinuous" vertical="center"/>
    </xf>
    <xf numFmtId="3" fontId="6" fillId="34" borderId="0" xfId="0" applyNumberFormat="1" applyFont="1" applyFill="1" applyAlignment="1">
      <alignment horizontal="centerContinuous" vertical="center"/>
    </xf>
    <xf numFmtId="3" fontId="6" fillId="34" borderId="18" xfId="0" applyNumberFormat="1" applyFont="1" applyFill="1" applyBorder="1" applyAlignment="1">
      <alignment horizontal="centerContinuous" vertical="center"/>
    </xf>
    <xf numFmtId="3" fontId="6" fillId="34" borderId="18" xfId="0" applyNumberFormat="1" applyFont="1" applyFill="1" applyBorder="1" applyAlignment="1">
      <alignment vertical="center"/>
    </xf>
    <xf numFmtId="3" fontId="7" fillId="34" borderId="28" xfId="0" applyNumberFormat="1" applyFont="1" applyFill="1" applyBorder="1" applyAlignment="1">
      <alignment horizontal="center" vertical="center"/>
    </xf>
    <xf numFmtId="3" fontId="7" fillId="34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34" borderId="31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3" fontId="6" fillId="34" borderId="16" xfId="0" applyNumberFormat="1" applyFont="1" applyFill="1" applyBorder="1" applyAlignment="1">
      <alignment vertical="center"/>
    </xf>
    <xf numFmtId="3" fontId="6" fillId="34" borderId="33" xfId="0" applyNumberFormat="1" applyFont="1" applyFill="1" applyBorder="1" applyAlignment="1">
      <alignment vertical="center"/>
    </xf>
    <xf numFmtId="49" fontId="6" fillId="35" borderId="19" xfId="0" applyNumberFormat="1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>
      <alignment horizontal="centerContinuous" vertical="top"/>
    </xf>
    <xf numFmtId="0" fontId="16" fillId="33" borderId="0" xfId="0" applyFont="1" applyFill="1" applyAlignment="1">
      <alignment horizontal="centerContinuous"/>
    </xf>
    <xf numFmtId="0" fontId="4" fillId="0" borderId="0" xfId="0" applyFont="1" applyAlignment="1">
      <alignment/>
    </xf>
    <xf numFmtId="49" fontId="12" fillId="0" borderId="0" xfId="0" applyNumberFormat="1" applyFont="1" applyAlignment="1" quotePrefix="1">
      <alignment horizontal="centerContinuous"/>
    </xf>
    <xf numFmtId="0" fontId="2" fillId="0" borderId="10" xfId="0" applyFont="1" applyBorder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3" fontId="2" fillId="33" borderId="34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11" fillId="0" borderId="0" xfId="0" applyNumberFormat="1" applyFont="1" applyAlignment="1">
      <alignment horizontal="centerContinuous" vertical="center"/>
    </xf>
    <xf numFmtId="164" fontId="1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Border="1" applyAlignment="1">
      <alignment/>
    </xf>
    <xf numFmtId="164" fontId="18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 quotePrefix="1">
      <alignment horizontal="centerContinuous"/>
    </xf>
    <xf numFmtId="164" fontId="4" fillId="33" borderId="0" xfId="0" applyNumberFormat="1" applyFont="1" applyFill="1" applyAlignment="1">
      <alignment horizontal="centerContinuous"/>
    </xf>
    <xf numFmtId="164" fontId="2" fillId="33" borderId="0" xfId="0" applyNumberFormat="1" applyFont="1" applyFill="1" applyAlignment="1">
      <alignment horizontal="centerContinuous"/>
    </xf>
    <xf numFmtId="164" fontId="2" fillId="0" borderId="0" xfId="0" applyNumberFormat="1" applyFont="1" applyAlignment="1">
      <alignment vertical="top"/>
    </xf>
    <xf numFmtId="164" fontId="4" fillId="33" borderId="0" xfId="0" applyNumberFormat="1" applyFont="1" applyFill="1" applyAlignment="1">
      <alignment horizontal="centerContinuous" vertical="top"/>
    </xf>
    <xf numFmtId="164" fontId="2" fillId="33" borderId="0" xfId="0" applyNumberFormat="1" applyFont="1" applyFill="1" applyAlignment="1">
      <alignment horizontal="centerContinuous" vertical="top"/>
    </xf>
    <xf numFmtId="164" fontId="2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 horizontal="left"/>
    </xf>
    <xf numFmtId="164" fontId="17" fillId="0" borderId="10" xfId="0" applyNumberFormat="1" applyFont="1" applyBorder="1" applyAlignment="1">
      <alignment horizontal="centerContinuous"/>
    </xf>
    <xf numFmtId="164" fontId="17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15" fillId="0" borderId="10" xfId="0" applyNumberFormat="1" applyFont="1" applyBorder="1" applyAlignment="1">
      <alignment horizontal="centerContinuous"/>
    </xf>
    <xf numFmtId="164" fontId="2" fillId="0" borderId="0" xfId="0" applyNumberFormat="1" applyFont="1" applyAlignment="1" quotePrefix="1">
      <alignment horizontal="right"/>
    </xf>
    <xf numFmtId="164" fontId="19" fillId="0" borderId="35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4" fontId="2" fillId="0" borderId="31" xfId="0" applyNumberFormat="1" applyFont="1" applyBorder="1" applyAlignment="1">
      <alignment horizontal="centerContinuous" vertical="center"/>
    </xf>
    <xf numFmtId="164" fontId="17" fillId="0" borderId="31" xfId="0" applyNumberFormat="1" applyFont="1" applyBorder="1" applyAlignment="1">
      <alignment horizontal="center" vertical="center" wrapText="1"/>
    </xf>
    <xf numFmtId="164" fontId="17" fillId="0" borderId="31" xfId="0" applyNumberFormat="1" applyFont="1" applyBorder="1" applyAlignment="1" quotePrefix="1">
      <alignment horizontal="center" vertical="center" wrapText="1"/>
    </xf>
    <xf numFmtId="164" fontId="17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Continuous"/>
    </xf>
    <xf numFmtId="164" fontId="2" fillId="0" borderId="30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right" vertical="center"/>
    </xf>
    <xf numFmtId="164" fontId="17" fillId="0" borderId="10" xfId="0" applyNumberFormat="1" applyFont="1" applyBorder="1" applyAlignment="1" quotePrefix="1">
      <alignment horizontal="left"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 quotePrefix="1">
      <alignment horizontal="left" vertical="center"/>
    </xf>
    <xf numFmtId="164" fontId="2" fillId="0" borderId="10" xfId="0" applyNumberFormat="1" applyFont="1" applyBorder="1" applyAlignment="1" quotePrefix="1">
      <alignment horizontal="right" vertical="center"/>
    </xf>
    <xf numFmtId="164" fontId="20" fillId="0" borderId="30" xfId="0" applyNumberFormat="1" applyFont="1" applyBorder="1" applyAlignment="1" quotePrefix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vertical="center"/>
    </xf>
    <xf numFmtId="164" fontId="2" fillId="0" borderId="0" xfId="40" applyNumberFormat="1" applyFont="1" applyAlignment="1">
      <alignment/>
    </xf>
    <xf numFmtId="164" fontId="2" fillId="0" borderId="37" xfId="0" applyNumberFormat="1" applyFont="1" applyBorder="1" applyAlignment="1" quotePrefix="1">
      <alignment horizontal="center" vertical="center"/>
    </xf>
    <xf numFmtId="164" fontId="2" fillId="0" borderId="39" xfId="0" applyNumberFormat="1" applyFont="1" applyBorder="1" applyAlignment="1" quotePrefix="1">
      <alignment horizontal="center" vertical="center"/>
    </xf>
    <xf numFmtId="164" fontId="2" fillId="0" borderId="34" xfId="0" applyNumberFormat="1" applyFont="1" applyBorder="1" applyAlignment="1" quotePrefix="1">
      <alignment horizontal="left" vertical="center"/>
    </xf>
    <xf numFmtId="164" fontId="2" fillId="0" borderId="34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64" fontId="17" fillId="0" borderId="34" xfId="0" applyNumberFormat="1" applyFont="1" applyBorder="1" applyAlignment="1" quotePrefix="1">
      <alignment horizontal="left" vertical="center"/>
    </xf>
    <xf numFmtId="164" fontId="21" fillId="0" borderId="34" xfId="0" applyNumberFormat="1" applyFont="1" applyBorder="1" applyAlignment="1" quotePrefix="1">
      <alignment horizontal="left" vertical="center"/>
    </xf>
    <xf numFmtId="164" fontId="20" fillId="0" borderId="40" xfId="0" applyNumberFormat="1" applyFont="1" applyBorder="1" applyAlignment="1" quotePrefix="1">
      <alignment horizontal="right" vertical="center"/>
    </xf>
    <xf numFmtId="164" fontId="2" fillId="0" borderId="30" xfId="0" applyNumberFormat="1" applyFont="1" applyBorder="1" applyAlignment="1" quotePrefix="1">
      <alignment horizontal="right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 quotePrefix="1">
      <alignment horizontal="left"/>
    </xf>
    <xf numFmtId="164" fontId="20" fillId="0" borderId="30" xfId="0" applyNumberFormat="1" applyFont="1" applyBorder="1" applyAlignment="1">
      <alignment horizontal="right" vertical="center"/>
    </xf>
    <xf numFmtId="164" fontId="2" fillId="0" borderId="0" xfId="0" applyNumberFormat="1" applyFont="1" applyAlignment="1" quotePrefix="1">
      <alignment horizontal="centerContinuous"/>
    </xf>
    <xf numFmtId="164" fontId="17" fillId="0" borderId="0" xfId="0" applyNumberFormat="1" applyFont="1" applyAlignment="1" quotePrefix="1">
      <alignment horizontal="left"/>
    </xf>
    <xf numFmtId="164" fontId="17" fillId="0" borderId="0" xfId="0" applyNumberFormat="1" applyFont="1" applyAlignment="1">
      <alignment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17" fillId="0" borderId="34" xfId="0" applyNumberFormat="1" applyFont="1" applyBorder="1" applyAlignment="1">
      <alignment horizontal="right" vertical="center"/>
    </xf>
    <xf numFmtId="164" fontId="17" fillId="0" borderId="34" xfId="0" applyNumberFormat="1" applyFont="1" applyBorder="1" applyAlignment="1" quotePrefix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 quotePrefix="1">
      <alignment horizontal="left" vertical="center"/>
    </xf>
    <xf numFmtId="164" fontId="2" fillId="0" borderId="30" xfId="40" applyNumberFormat="1" applyFont="1" applyBorder="1" applyAlignment="1">
      <alignment horizontal="right" vertical="center"/>
    </xf>
    <xf numFmtId="164" fontId="2" fillId="0" borderId="38" xfId="40" applyNumberFormat="1" applyFont="1" applyBorder="1" applyAlignment="1">
      <alignment horizontal="right" vertical="center"/>
    </xf>
    <xf numFmtId="164" fontId="17" fillId="0" borderId="30" xfId="40" applyNumberFormat="1" applyFont="1" applyBorder="1" applyAlignment="1">
      <alignment horizontal="right" vertical="center"/>
    </xf>
    <xf numFmtId="164" fontId="17" fillId="0" borderId="38" xfId="40" applyNumberFormat="1" applyFont="1" applyBorder="1" applyAlignment="1">
      <alignment horizontal="right" vertical="center"/>
    </xf>
    <xf numFmtId="164" fontId="17" fillId="0" borderId="40" xfId="40" applyNumberFormat="1" applyFont="1" applyBorder="1" applyAlignment="1">
      <alignment horizontal="right" vertical="center"/>
    </xf>
    <xf numFmtId="164" fontId="17" fillId="0" borderId="44" xfId="4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lef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 quotePrefix="1">
      <alignment horizontal="right" vertical="center"/>
    </xf>
    <xf numFmtId="164" fontId="20" fillId="0" borderId="30" xfId="0" applyNumberFormat="1" applyFont="1" applyBorder="1" applyAlignment="1" quotePrefix="1">
      <alignment horizontal="right" vertical="center"/>
    </xf>
    <xf numFmtId="164" fontId="2" fillId="0" borderId="4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Continuous"/>
    </xf>
    <xf numFmtId="164" fontId="2" fillId="0" borderId="18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17" fillId="0" borderId="47" xfId="0" applyNumberFormat="1" applyFont="1" applyBorder="1" applyAlignment="1">
      <alignment horizontal="center" vertical="center"/>
    </xf>
    <xf numFmtId="164" fontId="17" fillId="0" borderId="48" xfId="0" applyNumberFormat="1" applyFont="1" applyBorder="1" applyAlignment="1">
      <alignment horizontal="right" vertical="center"/>
    </xf>
    <xf numFmtId="164" fontId="17" fillId="0" borderId="48" xfId="0" applyNumberFormat="1" applyFont="1" applyBorder="1" applyAlignment="1" quotePrefix="1">
      <alignment horizontal="left" vertical="center"/>
    </xf>
    <xf numFmtId="164" fontId="17" fillId="0" borderId="48" xfId="0" applyNumberFormat="1" applyFont="1" applyBorder="1" applyAlignment="1">
      <alignment vertical="center"/>
    </xf>
    <xf numFmtId="164" fontId="17" fillId="0" borderId="48" xfId="0" applyNumberFormat="1" applyFont="1" applyBorder="1" applyAlignment="1" quotePrefix="1">
      <alignment horizontal="right" vertical="center"/>
    </xf>
    <xf numFmtId="164" fontId="19" fillId="0" borderId="49" xfId="0" applyNumberFormat="1" applyFont="1" applyBorder="1" applyAlignment="1" quotePrefix="1">
      <alignment horizontal="right" vertical="center"/>
    </xf>
    <xf numFmtId="164" fontId="17" fillId="0" borderId="49" xfId="40" applyNumberFormat="1" applyFont="1" applyBorder="1" applyAlignment="1">
      <alignment horizontal="right" vertical="center"/>
    </xf>
    <xf numFmtId="164" fontId="17" fillId="0" borderId="50" xfId="4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 quotePrefix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quotePrefix="1">
      <alignment horizontal="right" vertical="center"/>
    </xf>
    <xf numFmtId="164" fontId="20" fillId="0" borderId="18" xfId="0" applyNumberFormat="1" applyFont="1" applyBorder="1" applyAlignment="1" quotePrefix="1">
      <alignment horizontal="right" vertical="center"/>
    </xf>
    <xf numFmtId="164" fontId="2" fillId="0" borderId="18" xfId="40" applyNumberFormat="1" applyFont="1" applyBorder="1" applyAlignment="1">
      <alignment horizontal="right" vertical="center"/>
    </xf>
    <xf numFmtId="164" fontId="2" fillId="0" borderId="46" xfId="40" applyNumberFormat="1" applyFont="1" applyBorder="1" applyAlignment="1">
      <alignment horizontal="right" vertical="center"/>
    </xf>
    <xf numFmtId="164" fontId="6" fillId="34" borderId="14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Alignment="1">
      <alignment vertical="center"/>
    </xf>
    <xf numFmtId="164" fontId="6" fillId="34" borderId="0" xfId="0" applyNumberFormat="1" applyFont="1" applyFill="1" applyBorder="1" applyAlignment="1">
      <alignment vertical="center"/>
    </xf>
    <xf numFmtId="164" fontId="6" fillId="34" borderId="18" xfId="0" applyNumberFormat="1" applyFont="1" applyFill="1" applyBorder="1" applyAlignment="1">
      <alignment vertical="center"/>
    </xf>
    <xf numFmtId="164" fontId="6" fillId="34" borderId="28" xfId="0" applyNumberFormat="1" applyFont="1" applyFill="1" applyBorder="1" applyAlignment="1">
      <alignment horizontal="center" vertical="center"/>
    </xf>
    <xf numFmtId="164" fontId="6" fillId="34" borderId="51" xfId="0" applyNumberFormat="1" applyFont="1" applyFill="1" applyBorder="1" applyAlignment="1">
      <alignment horizontal="center" vertical="center"/>
    </xf>
    <xf numFmtId="164" fontId="6" fillId="34" borderId="0" xfId="0" applyNumberFormat="1" applyFont="1" applyFill="1" applyBorder="1" applyAlignment="1">
      <alignment horizontal="center" vertical="center"/>
    </xf>
    <xf numFmtId="164" fontId="7" fillId="34" borderId="0" xfId="0" applyNumberFormat="1" applyFont="1" applyFill="1" applyAlignment="1">
      <alignment horizontal="centerContinuous" vertical="center"/>
    </xf>
    <xf numFmtId="164" fontId="6" fillId="34" borderId="0" xfId="0" applyNumberFormat="1" applyFont="1" applyFill="1" applyAlignment="1">
      <alignment horizontal="centerContinuous" vertical="center"/>
    </xf>
    <xf numFmtId="164" fontId="6" fillId="34" borderId="18" xfId="0" applyNumberFormat="1" applyFont="1" applyFill="1" applyBorder="1" applyAlignment="1">
      <alignment horizontal="centerContinuous" vertical="center"/>
    </xf>
    <xf numFmtId="164" fontId="7" fillId="34" borderId="0" xfId="0" applyNumberFormat="1" applyFont="1" applyFill="1" applyAlignment="1">
      <alignment vertical="center"/>
    </xf>
    <xf numFmtId="164" fontId="6" fillId="34" borderId="0" xfId="0" applyNumberFormat="1" applyFont="1" applyFill="1" applyAlignment="1">
      <alignment vertical="center"/>
    </xf>
    <xf numFmtId="164" fontId="7" fillId="34" borderId="28" xfId="0" applyNumberFormat="1" applyFont="1" applyFill="1" applyBorder="1" applyAlignment="1">
      <alignment horizontal="center" vertical="center"/>
    </xf>
    <xf numFmtId="164" fontId="7" fillId="34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6" fillId="34" borderId="31" xfId="0" applyNumberFormat="1" applyFont="1" applyFill="1" applyBorder="1" applyAlignment="1">
      <alignment vertical="center"/>
    </xf>
    <xf numFmtId="164" fontId="6" fillId="34" borderId="32" xfId="0" applyNumberFormat="1" applyFont="1" applyFill="1" applyBorder="1" applyAlignment="1">
      <alignment vertical="center"/>
    </xf>
    <xf numFmtId="164" fontId="6" fillId="35" borderId="15" xfId="0" applyNumberFormat="1" applyFont="1" applyFill="1" applyBorder="1" applyAlignment="1" applyProtection="1">
      <alignment vertical="center"/>
      <protection locked="0"/>
    </xf>
    <xf numFmtId="164" fontId="6" fillId="34" borderId="33" xfId="0" applyNumberFormat="1" applyFont="1" applyFill="1" applyBorder="1" applyAlignment="1">
      <alignment vertical="center"/>
    </xf>
    <xf numFmtId="164" fontId="6" fillId="34" borderId="52" xfId="0" applyNumberFormat="1" applyFont="1" applyFill="1" applyBorder="1" applyAlignment="1" applyProtection="1">
      <alignment vertical="center"/>
      <protection/>
    </xf>
    <xf numFmtId="164" fontId="6" fillId="35" borderId="12" xfId="0" applyNumberFormat="1" applyFont="1" applyFill="1" applyBorder="1" applyAlignment="1" applyProtection="1">
      <alignment vertical="center"/>
      <protection locked="0"/>
    </xf>
    <xf numFmtId="164" fontId="2" fillId="0" borderId="53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right" vertical="center"/>
    </xf>
    <xf numFmtId="164" fontId="2" fillId="0" borderId="55" xfId="0" applyNumberFormat="1" applyFont="1" applyBorder="1" applyAlignment="1" quotePrefix="1">
      <alignment horizontal="left" vertical="center"/>
    </xf>
    <xf numFmtId="164" fontId="2" fillId="0" borderId="55" xfId="0" applyNumberFormat="1" applyFont="1" applyBorder="1" applyAlignment="1">
      <alignment vertical="center"/>
    </xf>
    <xf numFmtId="164" fontId="2" fillId="0" borderId="55" xfId="0" applyNumberFormat="1" applyFont="1" applyBorder="1" applyAlignment="1" quotePrefix="1">
      <alignment horizontal="right" vertical="center"/>
    </xf>
    <xf numFmtId="164" fontId="20" fillId="0" borderId="56" xfId="0" applyNumberFormat="1" applyFont="1" applyBorder="1" applyAlignment="1" quotePrefix="1">
      <alignment horizontal="right" vertical="center"/>
    </xf>
    <xf numFmtId="164" fontId="2" fillId="0" borderId="56" xfId="40" applyNumberFormat="1" applyFont="1" applyBorder="1" applyAlignment="1">
      <alignment horizontal="right" vertical="center"/>
    </xf>
    <xf numFmtId="164" fontId="2" fillId="0" borderId="57" xfId="4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center" vertical="center"/>
    </xf>
    <xf numFmtId="3" fontId="7" fillId="34" borderId="5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3" fontId="6" fillId="35" borderId="2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" fillId="35" borderId="25" xfId="0" applyFont="1" applyFill="1" applyBorder="1" applyAlignment="1" applyProtection="1">
      <alignment horizontal="left"/>
      <protection locked="0"/>
    </xf>
    <xf numFmtId="3" fontId="6" fillId="35" borderId="26" xfId="0" applyNumberFormat="1" applyFont="1" applyFill="1" applyBorder="1" applyAlignment="1" applyProtection="1">
      <alignment vertical="center"/>
      <protection locked="0"/>
    </xf>
    <xf numFmtId="3" fontId="6" fillId="35" borderId="27" xfId="0" applyNumberFormat="1" applyFont="1" applyFill="1" applyBorder="1" applyAlignment="1" applyProtection="1">
      <alignment vertical="center"/>
      <protection locked="0"/>
    </xf>
    <xf numFmtId="0" fontId="2" fillId="35" borderId="28" xfId="0" applyFont="1" applyFill="1" applyBorder="1" applyAlignment="1" applyProtection="1">
      <alignment horizontal="left"/>
      <protection locked="0"/>
    </xf>
    <xf numFmtId="3" fontId="6" fillId="35" borderId="0" xfId="0" applyNumberFormat="1" applyFont="1" applyFill="1" applyBorder="1" applyAlignment="1" applyProtection="1">
      <alignment vertical="center"/>
      <protection locked="0"/>
    </xf>
    <xf numFmtId="3" fontId="6" fillId="35" borderId="18" xfId="0" applyNumberFormat="1" applyFont="1" applyFill="1" applyBorder="1" applyAlignment="1" applyProtection="1">
      <alignment vertical="center"/>
      <protection locked="0"/>
    </xf>
    <xf numFmtId="0" fontId="21" fillId="35" borderId="28" xfId="0" applyFont="1" applyFill="1" applyBorder="1" applyAlignment="1" applyProtection="1">
      <alignment horizontal="left" vertical="top"/>
      <protection locked="0"/>
    </xf>
    <xf numFmtId="0" fontId="2" fillId="35" borderId="29" xfId="0" applyFont="1" applyFill="1" applyBorder="1" applyAlignment="1" applyProtection="1">
      <alignment horizontal="left" vertical="top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3" fontId="6" fillId="35" borderId="3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164" fontId="22" fillId="0" borderId="0" xfId="0" applyNumberFormat="1" applyFont="1" applyAlignment="1">
      <alignment/>
    </xf>
    <xf numFmtId="164" fontId="17" fillId="0" borderId="58" xfId="0" applyNumberFormat="1" applyFont="1" applyBorder="1" applyAlignment="1">
      <alignment horizontal="center" vertical="center" wrapText="1"/>
    </xf>
    <xf numFmtId="0" fontId="13" fillId="0" borderId="22" xfId="0" applyFont="1" applyBorder="1" applyAlignment="1" quotePrefix="1">
      <alignment horizontal="centerContinuous" vertical="center"/>
    </xf>
    <xf numFmtId="0" fontId="13" fillId="0" borderId="23" xfId="0" applyFont="1" applyBorder="1" applyAlignment="1" quotePrefix="1">
      <alignment horizontal="centerContinuous" vertical="center"/>
    </xf>
    <xf numFmtId="0" fontId="13" fillId="0" borderId="41" xfId="0" applyFont="1" applyBorder="1" applyAlignment="1" quotePrefix="1">
      <alignment horizontal="centerContinuous" vertical="center"/>
    </xf>
    <xf numFmtId="0" fontId="13" fillId="0" borderId="42" xfId="0" applyFont="1" applyBorder="1" applyAlignment="1" quotePrefix="1">
      <alignment horizontal="centerContinuous" vertical="center"/>
    </xf>
    <xf numFmtId="0" fontId="13" fillId="0" borderId="43" xfId="0" applyFont="1" applyBorder="1" applyAlignment="1" quotePrefix="1">
      <alignment horizontal="centerContinuous" vertical="center"/>
    </xf>
    <xf numFmtId="0" fontId="13" fillId="0" borderId="24" xfId="0" applyFont="1" applyBorder="1" applyAlignment="1" quotePrefix="1">
      <alignment horizontal="centerContinuous" vertical="center"/>
    </xf>
    <xf numFmtId="0" fontId="2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33" borderId="0" xfId="0" applyFont="1" applyFill="1" applyAlignment="1" applyProtection="1" quotePrefix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 quotePrefix="1">
      <alignment horizontal="left"/>
      <protection/>
    </xf>
    <xf numFmtId="0" fontId="2" fillId="33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centerContinuous" vertical="top"/>
      <protection/>
    </xf>
    <xf numFmtId="0" fontId="2" fillId="0" borderId="0" xfId="0" applyFont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2" fillId="0" borderId="0" xfId="0" applyFont="1" applyAlignment="1" applyProtection="1">
      <alignment horizontal="left"/>
      <protection/>
    </xf>
    <xf numFmtId="3" fontId="23" fillId="33" borderId="0" xfId="0" applyNumberFormat="1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right"/>
      <protection/>
    </xf>
    <xf numFmtId="3" fontId="6" fillId="35" borderId="20" xfId="0" applyNumberFormat="1" applyFont="1" applyFill="1" applyBorder="1" applyAlignment="1" applyProtection="1">
      <alignment vertical="center"/>
      <protection locked="0"/>
    </xf>
    <xf numFmtId="1" fontId="6" fillId="35" borderId="19" xfId="0" applyNumberFormat="1" applyFont="1" applyFill="1" applyBorder="1" applyAlignment="1" applyProtection="1">
      <alignment horizontal="centerContinuous" vertical="center"/>
      <protection locked="0"/>
    </xf>
    <xf numFmtId="1" fontId="6" fillId="35" borderId="21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164" fontId="1" fillId="0" borderId="5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2" fontId="2" fillId="34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left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33" borderId="6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Continuous" vertical="center"/>
      <protection locked="0"/>
    </xf>
    <xf numFmtId="0" fontId="1" fillId="33" borderId="29" xfId="0" applyFont="1" applyFill="1" applyBorder="1" applyAlignment="1" applyProtection="1">
      <alignment horizontal="centerContinuous" vertical="center"/>
      <protection locked="0"/>
    </xf>
    <xf numFmtId="0" fontId="1" fillId="33" borderId="61" xfId="0" applyFont="1" applyFill="1" applyBorder="1" applyAlignment="1" applyProtection="1">
      <alignment horizontal="centerContinuous" vertical="center"/>
      <protection locked="0"/>
    </xf>
    <xf numFmtId="0" fontId="1" fillId="0" borderId="62" xfId="0" applyFont="1" applyBorder="1" applyAlignment="1" applyProtection="1" quotePrefix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5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 quotePrefix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 quotePrefix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63" xfId="0" applyFont="1" applyBorder="1" applyAlignment="1" applyProtection="1" quotePrefix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3" fontId="1" fillId="0" borderId="64" xfId="0" applyNumberFormat="1" applyFont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3" fontId="1" fillId="0" borderId="64" xfId="0" applyNumberFormat="1" applyFont="1" applyFill="1" applyBorder="1" applyAlignment="1" applyProtection="1">
      <alignment horizontal="right"/>
      <protection locked="0"/>
    </xf>
    <xf numFmtId="0" fontId="1" fillId="0" borderId="65" xfId="0" applyFont="1" applyBorder="1" applyAlignment="1" applyProtection="1" quotePrefix="1">
      <alignment horizontal="center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6" xfId="0" applyFont="1" applyFill="1" applyBorder="1" applyAlignment="1" applyProtection="1">
      <alignment horizontal="left"/>
      <protection locked="0"/>
    </xf>
    <xf numFmtId="3" fontId="1" fillId="0" borderId="67" xfId="0" applyNumberFormat="1" applyFont="1" applyFill="1" applyBorder="1" applyAlignment="1" applyProtection="1">
      <alignment horizontal="right"/>
      <protection locked="0"/>
    </xf>
    <xf numFmtId="164" fontId="1" fillId="0" borderId="64" xfId="0" applyNumberFormat="1" applyFont="1" applyBorder="1" applyAlignment="1" applyProtection="1">
      <alignment horizontal="right"/>
      <protection locked="0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7" xfId="0" applyNumberFormat="1" applyFont="1" applyFill="1" applyBorder="1" applyAlignment="1" applyProtection="1">
      <alignment horizontal="right"/>
      <protection locked="0"/>
    </xf>
    <xf numFmtId="164" fontId="1" fillId="0" borderId="22" xfId="0" applyNumberFormat="1" applyFont="1" applyFill="1" applyBorder="1" applyAlignment="1" applyProtection="1">
      <alignment horizontal="right"/>
      <protection/>
    </xf>
    <xf numFmtId="164" fontId="2" fillId="0" borderId="4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 quotePrefix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 quotePrefix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54" xfId="0" applyNumberFormat="1" applyFont="1" applyBorder="1" applyAlignment="1" quotePrefix="1">
      <alignment horizontal="center" vertical="center"/>
    </xf>
    <xf numFmtId="164" fontId="17" fillId="0" borderId="55" xfId="0" applyNumberFormat="1" applyFont="1" applyBorder="1" applyAlignment="1">
      <alignment horizontal="right" vertical="center"/>
    </xf>
    <xf numFmtId="164" fontId="17" fillId="0" borderId="55" xfId="0" applyNumberFormat="1" applyFont="1" applyBorder="1" applyAlignment="1" quotePrefix="1">
      <alignment horizontal="left" vertical="center"/>
    </xf>
    <xf numFmtId="164" fontId="2" fillId="0" borderId="55" xfId="0" applyNumberFormat="1" applyFont="1" applyBorder="1" applyAlignment="1" quotePrefix="1">
      <alignment horizontal="left" vertical="center"/>
    </xf>
    <xf numFmtId="164" fontId="2" fillId="0" borderId="55" xfId="0" applyNumberFormat="1" applyFont="1" applyBorder="1" applyAlignment="1">
      <alignment vertical="center"/>
    </xf>
    <xf numFmtId="164" fontId="2" fillId="0" borderId="56" xfId="0" applyNumberFormat="1" applyFont="1" applyBorder="1" applyAlignment="1">
      <alignment vertical="center"/>
    </xf>
    <xf numFmtId="164" fontId="17" fillId="0" borderId="56" xfId="40" applyNumberFormat="1" applyFont="1" applyBorder="1" applyAlignment="1">
      <alignment horizontal="right" vertical="center"/>
    </xf>
    <xf numFmtId="164" fontId="17" fillId="0" borderId="57" xfId="4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 quotePrefix="1">
      <alignment horizontal="left"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1" xfId="4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12"/>
  <sheetViews>
    <sheetView showGridLines="0" tabSelected="1" zoomScale="90" zoomScaleNormal="90" zoomScalePageLayoutView="0" workbookViewId="0" topLeftCell="A1">
      <selection activeCell="O16" sqref="O16"/>
    </sheetView>
  </sheetViews>
  <sheetFormatPr defaultColWidth="9.00390625" defaultRowHeight="14.25" customHeight="1"/>
  <cols>
    <col min="1" max="1" width="2.00390625" style="45" customWidth="1"/>
    <col min="2" max="2" width="19.75390625" style="45" customWidth="1"/>
    <col min="3" max="27" width="2.75390625" style="45" customWidth="1"/>
    <col min="28" max="30" width="9.75390625" style="45" customWidth="1"/>
    <col min="31" max="35" width="9.125" style="45" customWidth="1"/>
    <col min="36" max="36" width="13.625" style="45" customWidth="1"/>
    <col min="37" max="16384" width="9.125" style="45" customWidth="1"/>
  </cols>
  <sheetData>
    <row r="1" spans="2:30" ht="19.5" customHeight="1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 t="s">
        <v>1</v>
      </c>
    </row>
    <row r="3" spans="2:30" ht="14.25" customHeight="1">
      <c r="B3" s="49" t="s">
        <v>2</v>
      </c>
      <c r="C3" s="50" t="s">
        <v>254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</row>
    <row r="4" ht="4.5" customHeight="1"/>
    <row r="5" spans="2:30" ht="14.25" customHeight="1">
      <c r="B5" s="49" t="s">
        <v>3</v>
      </c>
      <c r="C5" s="50" t="s">
        <v>245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</row>
    <row r="6" ht="4.5" customHeight="1"/>
    <row r="7" spans="2:22" ht="14.25" customHeight="1">
      <c r="B7" s="45" t="s">
        <v>4</v>
      </c>
      <c r="C7" s="53">
        <v>1</v>
      </c>
      <c r="D7" s="54">
        <v>8</v>
      </c>
      <c r="E7" s="54">
        <v>1</v>
      </c>
      <c r="F7" s="54">
        <v>3</v>
      </c>
      <c r="G7" s="54">
        <v>3</v>
      </c>
      <c r="H7" s="54">
        <v>4</v>
      </c>
      <c r="I7" s="54">
        <v>8</v>
      </c>
      <c r="J7" s="55">
        <v>0</v>
      </c>
      <c r="K7" s="56" t="s">
        <v>5</v>
      </c>
      <c r="L7" s="53">
        <v>9</v>
      </c>
      <c r="M7" s="54">
        <v>4</v>
      </c>
      <c r="N7" s="54">
        <v>9</v>
      </c>
      <c r="O7" s="55">
        <v>9</v>
      </c>
      <c r="P7" s="56" t="s">
        <v>5</v>
      </c>
      <c r="Q7" s="53">
        <v>5</v>
      </c>
      <c r="R7" s="54">
        <v>6</v>
      </c>
      <c r="S7" s="55">
        <v>9</v>
      </c>
      <c r="T7" s="56" t="s">
        <v>5</v>
      </c>
      <c r="U7" s="53">
        <v>0</v>
      </c>
      <c r="V7" s="55">
        <v>1</v>
      </c>
    </row>
    <row r="8" ht="4.5" customHeight="1"/>
    <row r="9" spans="2:30" ht="14.25" customHeight="1">
      <c r="B9" s="45" t="s">
        <v>6</v>
      </c>
      <c r="C9" s="80"/>
      <c r="D9" s="51"/>
      <c r="E9" s="51"/>
      <c r="F9" s="51"/>
      <c r="G9" s="51"/>
      <c r="H9" s="51"/>
      <c r="I9" s="51"/>
      <c r="J9" s="52"/>
      <c r="S9" s="57" t="s">
        <v>7</v>
      </c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ht="4.5" customHeight="1"/>
    <row r="11" spans="19:36" ht="14.25" customHeight="1">
      <c r="S11" s="58" t="s">
        <v>8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F11" s="224" t="s">
        <v>9</v>
      </c>
      <c r="AG11" s="225"/>
      <c r="AH11" s="225"/>
      <c r="AI11" s="225"/>
      <c r="AJ11" s="226"/>
    </row>
    <row r="12" spans="2:36" ht="14.25" customHeight="1">
      <c r="B12" s="45" t="s">
        <v>10</v>
      </c>
      <c r="C12" s="276">
        <v>2014</v>
      </c>
      <c r="D12" s="277"/>
      <c r="S12" s="61" t="s">
        <v>11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F12" s="227" t="s">
        <v>249</v>
      </c>
      <c r="AG12" s="228"/>
      <c r="AH12" s="228"/>
      <c r="AI12" s="228"/>
      <c r="AJ12" s="229"/>
    </row>
    <row r="13" spans="3:36" ht="3" customHeight="1">
      <c r="C13" s="56"/>
      <c r="D13" s="56"/>
      <c r="E13" s="56"/>
      <c r="F13" s="56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F13" s="230" t="s">
        <v>12</v>
      </c>
      <c r="AG13" s="228"/>
      <c r="AH13" s="228"/>
      <c r="AI13" s="228"/>
      <c r="AJ13" s="229"/>
    </row>
    <row r="14" spans="2:36" ht="14.25" customHeight="1">
      <c r="B14" s="45" t="s">
        <v>13</v>
      </c>
      <c r="C14" s="53">
        <v>2</v>
      </c>
      <c r="D14" s="54">
        <v>0</v>
      </c>
      <c r="E14" s="54">
        <v>1</v>
      </c>
      <c r="F14" s="55">
        <v>4</v>
      </c>
      <c r="H14" s="53">
        <v>0</v>
      </c>
      <c r="I14" s="55">
        <v>1</v>
      </c>
      <c r="K14" s="53">
        <v>0</v>
      </c>
      <c r="L14" s="55">
        <v>1</v>
      </c>
      <c r="N14" s="45" t="str">
        <f>TEXT("-tól","")</f>
        <v>-tól</v>
      </c>
      <c r="S14" s="61" t="s">
        <v>14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  <c r="AF14" s="231" t="s">
        <v>250</v>
      </c>
      <c r="AG14" s="232"/>
      <c r="AH14" s="232"/>
      <c r="AI14" s="232"/>
      <c r="AJ14" s="233"/>
    </row>
    <row r="15" spans="19:30" ht="4.5" customHeight="1">
      <c r="S15" s="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3:34" ht="14.25" customHeight="1">
      <c r="C16" s="53">
        <v>2</v>
      </c>
      <c r="D16" s="54">
        <v>0</v>
      </c>
      <c r="E16" s="54">
        <v>1</v>
      </c>
      <c r="F16" s="55">
        <v>4</v>
      </c>
      <c r="H16" s="53">
        <v>1</v>
      </c>
      <c r="I16" s="55">
        <v>2</v>
      </c>
      <c r="K16" s="53">
        <v>3</v>
      </c>
      <c r="L16" s="55">
        <v>1</v>
      </c>
      <c r="N16" s="45" t="str">
        <f>TEXT("-ig","")</f>
        <v>-ig</v>
      </c>
      <c r="S16" s="61" t="s">
        <v>15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F16" s="234" t="s">
        <v>16</v>
      </c>
      <c r="AG16" s="47"/>
      <c r="AH16" s="47"/>
    </row>
    <row r="17" spans="19:34" ht="4.5" customHeight="1">
      <c r="S17" s="61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F17" s="234"/>
      <c r="AG17" s="47"/>
      <c r="AH17" s="47"/>
    </row>
    <row r="18" spans="2:34" ht="14.25" customHeight="1">
      <c r="B18" s="45" t="s">
        <v>17</v>
      </c>
      <c r="C18" s="80" t="s">
        <v>18</v>
      </c>
      <c r="D18" s="51"/>
      <c r="E18" s="51"/>
      <c r="F18" s="51"/>
      <c r="G18" s="51"/>
      <c r="H18" s="51"/>
      <c r="I18" s="51"/>
      <c r="J18" s="52"/>
      <c r="S18" s="61" t="s">
        <v>19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F18" s="234" t="s">
        <v>20</v>
      </c>
      <c r="AG18" s="47"/>
      <c r="AH18" s="47"/>
    </row>
    <row r="19" spans="19:34" ht="4.5" customHeight="1">
      <c r="S19" s="61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F19" s="47"/>
      <c r="AG19" s="47"/>
      <c r="AH19" s="47"/>
    </row>
    <row r="20" spans="2:34" ht="14.25" customHeight="1">
      <c r="B20" s="45" t="s">
        <v>21</v>
      </c>
      <c r="C20" s="80" t="s">
        <v>22</v>
      </c>
      <c r="D20" s="51"/>
      <c r="E20" s="51"/>
      <c r="F20" s="51"/>
      <c r="G20" s="51"/>
      <c r="H20" s="51"/>
      <c r="I20" s="51"/>
      <c r="J20" s="52"/>
      <c r="S20" s="61" t="s">
        <v>23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  <c r="AF20" s="235" t="s">
        <v>24</v>
      </c>
      <c r="AG20" s="47"/>
      <c r="AH20" s="47"/>
    </row>
    <row r="21" spans="19:30" ht="5.25" customHeight="1"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2:30" ht="14.25" customHeight="1">
      <c r="B22" s="45" t="s">
        <v>25</v>
      </c>
      <c r="C22" s="53">
        <v>2</v>
      </c>
      <c r="D22" s="54">
        <v>0</v>
      </c>
      <c r="E22" s="54">
        <v>1</v>
      </c>
      <c r="F22" s="55">
        <v>5</v>
      </c>
      <c r="H22" s="53">
        <v>0</v>
      </c>
      <c r="I22" s="55">
        <v>5</v>
      </c>
      <c r="K22" s="53">
        <v>1</v>
      </c>
      <c r="L22" s="55">
        <v>2</v>
      </c>
      <c r="S22" s="61" t="s">
        <v>26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spans="19:30" ht="14.25" customHeight="1">
      <c r="S23" s="61" t="s">
        <v>27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2:30" ht="14.25" customHeight="1">
      <c r="B24" s="45" t="s">
        <v>28</v>
      </c>
      <c r="C24" s="50" t="s">
        <v>29</v>
      </c>
      <c r="D24" s="222"/>
      <c r="S24" s="61" t="s">
        <v>30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3"/>
    </row>
    <row r="25" spans="19:30" ht="14.25" customHeight="1">
      <c r="S25" s="64" t="s">
        <v>31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</row>
    <row r="26" spans="2:30" ht="14.25" customHeight="1">
      <c r="B26" s="45" t="s">
        <v>32</v>
      </c>
      <c r="C26" s="50" t="s">
        <v>246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2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19:30" ht="14.25" customHeight="1"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9:30" ht="14.25" customHeight="1"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</row>
    <row r="29" spans="19:30" ht="14.25" customHeight="1"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</row>
    <row r="30" spans="19:30" ht="14.25" customHeight="1"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9:30" ht="14.25" customHeight="1"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</row>
    <row r="32" spans="19:30" ht="14.25" customHeight="1"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spans="19:30" ht="14.25" customHeight="1"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19:30" ht="14.25" customHeight="1"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ht="13.5" customHeight="1"/>
    <row r="36" spans="3:36" ht="40.5" customHeight="1" thickBot="1">
      <c r="C36" s="67" t="s">
        <v>33</v>
      </c>
      <c r="D36" s="68"/>
      <c r="E36" s="69"/>
      <c r="F36" s="46" t="s">
        <v>34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70"/>
      <c r="AB36" s="71" t="s">
        <v>35</v>
      </c>
      <c r="AC36" s="220" t="s">
        <v>36</v>
      </c>
      <c r="AD36" s="72" t="s">
        <v>37</v>
      </c>
      <c r="AF36" s="87" t="s">
        <v>38</v>
      </c>
      <c r="AG36" s="87"/>
      <c r="AI36" s="87" t="s">
        <v>39</v>
      </c>
      <c r="AJ36" s="87"/>
    </row>
    <row r="37" spans="2:36" ht="14.25" customHeight="1">
      <c r="B37" s="73" t="s">
        <v>40</v>
      </c>
      <c r="C37" s="74" t="s">
        <v>41</v>
      </c>
      <c r="D37" s="74" t="s">
        <v>42</v>
      </c>
      <c r="E37" s="75"/>
      <c r="F37" s="74" t="s">
        <v>43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B37" s="35">
        <f>+AB38+AB39+AB40</f>
        <v>161</v>
      </c>
      <c r="AC37" s="35">
        <f>+AC38+AC39+AC40</f>
        <v>0</v>
      </c>
      <c r="AD37" s="35">
        <f>+AD38+AD39+AD40</f>
        <v>465</v>
      </c>
      <c r="AF37" s="284" t="s">
        <v>44</v>
      </c>
      <c r="AG37" s="88" t="s">
        <v>45</v>
      </c>
      <c r="AI37" s="89" t="str">
        <f>CONCATENATE(H14,I14)</f>
        <v>01</v>
      </c>
      <c r="AJ37" s="90" t="str">
        <f>VLOOKUP($AI37,$AF$37:$AG$48,2,FALSE)</f>
        <v>január</v>
      </c>
    </row>
    <row r="38" spans="3:36" ht="14.25" customHeight="1">
      <c r="C38" s="76" t="s">
        <v>46</v>
      </c>
      <c r="D38" s="76" t="s">
        <v>47</v>
      </c>
      <c r="E38" s="77"/>
      <c r="F38" s="76" t="s">
        <v>48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37"/>
      <c r="AC38" s="38"/>
      <c r="AD38" s="38"/>
      <c r="AF38" s="284" t="s">
        <v>49</v>
      </c>
      <c r="AG38" s="88" t="s">
        <v>50</v>
      </c>
      <c r="AI38" s="89" t="str">
        <f>CONCATENATE(H16,I16)</f>
        <v>12</v>
      </c>
      <c r="AJ38" s="90" t="str">
        <f>VLOOKUP($AI38,$AF$37:$AG$48,2,FALSE)</f>
        <v>december</v>
      </c>
    </row>
    <row r="39" spans="3:36" ht="14.25" customHeight="1">
      <c r="C39" s="76" t="s">
        <v>51</v>
      </c>
      <c r="D39" s="76" t="s">
        <v>52</v>
      </c>
      <c r="E39" s="77"/>
      <c r="F39" s="76" t="s">
        <v>53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7"/>
      <c r="AB39" s="37">
        <v>161</v>
      </c>
      <c r="AC39" s="38"/>
      <c r="AD39" s="38">
        <v>465</v>
      </c>
      <c r="AF39" s="284" t="s">
        <v>54</v>
      </c>
      <c r="AG39" s="88" t="s">
        <v>55</v>
      </c>
      <c r="AI39" s="89" t="str">
        <f>CONCATENATE(H22,I22)</f>
        <v>05</v>
      </c>
      <c r="AJ39" s="90" t="str">
        <f>VLOOKUP($AI39,$AF$37:$AG$48,2,FALSE)</f>
        <v>május</v>
      </c>
    </row>
    <row r="40" spans="3:33" ht="14.25" customHeight="1">
      <c r="C40" s="76" t="s">
        <v>56</v>
      </c>
      <c r="D40" s="76" t="s">
        <v>57</v>
      </c>
      <c r="E40" s="77"/>
      <c r="F40" s="76" t="s">
        <v>58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37"/>
      <c r="AC40" s="38"/>
      <c r="AD40" s="38"/>
      <c r="AF40" s="284" t="s">
        <v>59</v>
      </c>
      <c r="AG40" s="88" t="s">
        <v>60</v>
      </c>
    </row>
    <row r="41" spans="3:33" ht="14.25" customHeight="1">
      <c r="C41" s="76" t="s">
        <v>61</v>
      </c>
      <c r="D41" s="76" t="s">
        <v>62</v>
      </c>
      <c r="E41" s="77"/>
      <c r="F41" s="76" t="s">
        <v>63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7"/>
      <c r="AB41" s="36">
        <f>+AB42+AB43+AB44+AB45</f>
        <v>11011</v>
      </c>
      <c r="AC41" s="36">
        <f>+AC42+AC43+AC44+AC45</f>
        <v>0</v>
      </c>
      <c r="AD41" s="36">
        <f>+AD42+AD43+AD44+AD45</f>
        <v>13054</v>
      </c>
      <c r="AF41" s="284" t="s">
        <v>64</v>
      </c>
      <c r="AG41" s="88" t="s">
        <v>65</v>
      </c>
    </row>
    <row r="42" spans="3:33" ht="14.25" customHeight="1">
      <c r="C42" s="76" t="s">
        <v>66</v>
      </c>
      <c r="D42" s="76" t="s">
        <v>47</v>
      </c>
      <c r="E42" s="77"/>
      <c r="F42" s="76" t="s">
        <v>67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37"/>
      <c r="AC42" s="38"/>
      <c r="AD42" s="38"/>
      <c r="AF42" s="284" t="s">
        <v>68</v>
      </c>
      <c r="AG42" s="88" t="s">
        <v>69</v>
      </c>
    </row>
    <row r="43" spans="3:33" ht="14.25" customHeight="1">
      <c r="C43" s="76" t="s">
        <v>70</v>
      </c>
      <c r="D43" s="76" t="s">
        <v>52</v>
      </c>
      <c r="E43" s="77"/>
      <c r="F43" s="76" t="s">
        <v>71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  <c r="AB43" s="37"/>
      <c r="AC43" s="38"/>
      <c r="AD43" s="38"/>
      <c r="AF43" s="284" t="s">
        <v>72</v>
      </c>
      <c r="AG43" s="88" t="s">
        <v>73</v>
      </c>
    </row>
    <row r="44" spans="3:33" ht="14.25" customHeight="1">
      <c r="C44" s="76" t="s">
        <v>74</v>
      </c>
      <c r="D44" s="76" t="s">
        <v>57</v>
      </c>
      <c r="E44" s="77"/>
      <c r="F44" s="76" t="s">
        <v>75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  <c r="AB44" s="37"/>
      <c r="AC44" s="38"/>
      <c r="AD44" s="38"/>
      <c r="AF44" s="284" t="s">
        <v>76</v>
      </c>
      <c r="AG44" s="88" t="s">
        <v>77</v>
      </c>
    </row>
    <row r="45" spans="3:33" ht="14.25" customHeight="1">
      <c r="C45" s="76" t="s">
        <v>78</v>
      </c>
      <c r="D45" s="76" t="s">
        <v>79</v>
      </c>
      <c r="E45" s="77"/>
      <c r="F45" s="76" t="s">
        <v>80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37">
        <v>11011</v>
      </c>
      <c r="AC45" s="38"/>
      <c r="AD45" s="38">
        <v>13054</v>
      </c>
      <c r="AF45" s="284" t="s">
        <v>81</v>
      </c>
      <c r="AG45" s="88" t="s">
        <v>82</v>
      </c>
    </row>
    <row r="46" spans="3:33" ht="14.25" customHeight="1">
      <c r="C46" s="76" t="s">
        <v>83</v>
      </c>
      <c r="D46" s="76" t="s">
        <v>84</v>
      </c>
      <c r="E46" s="77"/>
      <c r="F46" s="76" t="s">
        <v>85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37">
        <v>21</v>
      </c>
      <c r="AC46" s="38"/>
      <c r="AD46" s="38">
        <v>12</v>
      </c>
      <c r="AF46" s="284" t="s">
        <v>86</v>
      </c>
      <c r="AG46" s="88" t="s">
        <v>87</v>
      </c>
    </row>
    <row r="47" spans="3:33" ht="14.25" customHeight="1">
      <c r="C47" s="76" t="s">
        <v>88</v>
      </c>
      <c r="D47" s="76"/>
      <c r="E47" s="77"/>
      <c r="F47" s="76" t="s">
        <v>89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7"/>
      <c r="AB47" s="36">
        <f>+AB37+AB41+AB46</f>
        <v>11193</v>
      </c>
      <c r="AC47" s="36">
        <f>+AC37+AC41+AC46</f>
        <v>0</v>
      </c>
      <c r="AD47" s="36">
        <f>+AD37+AD41+AD46</f>
        <v>13531</v>
      </c>
      <c r="AF47" s="284" t="s">
        <v>90</v>
      </c>
      <c r="AG47" s="88" t="s">
        <v>91</v>
      </c>
    </row>
    <row r="48" spans="3:33" ht="14.25" customHeight="1">
      <c r="C48" s="76" t="s">
        <v>92</v>
      </c>
      <c r="D48" s="76" t="s">
        <v>93</v>
      </c>
      <c r="E48" s="77"/>
      <c r="F48" s="76" t="s">
        <v>94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/>
      <c r="AB48" s="36">
        <f>+AB49+AB50+AB51+AB52+AB53+AB54</f>
        <v>11193</v>
      </c>
      <c r="AC48" s="36">
        <f>+AC49+AC50+AC51+AC52+AC53+AC54</f>
        <v>0</v>
      </c>
      <c r="AD48" s="36">
        <f>+AD49+AD50+AD51+AD52+AD53+AD54</f>
        <v>13531</v>
      </c>
      <c r="AF48" s="284" t="s">
        <v>95</v>
      </c>
      <c r="AG48" s="88" t="s">
        <v>96</v>
      </c>
    </row>
    <row r="49" spans="3:30" ht="14.25" customHeight="1">
      <c r="C49" s="76" t="s">
        <v>97</v>
      </c>
      <c r="D49" s="76" t="s">
        <v>47</v>
      </c>
      <c r="E49" s="77"/>
      <c r="F49" s="76" t="s">
        <v>98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7"/>
      <c r="AB49" s="37">
        <v>200</v>
      </c>
      <c r="AC49" s="38"/>
      <c r="AD49" s="38">
        <v>200</v>
      </c>
    </row>
    <row r="50" spans="3:30" ht="14.25" customHeight="1">
      <c r="C50" s="76" t="s">
        <v>99</v>
      </c>
      <c r="D50" s="76" t="s">
        <v>52</v>
      </c>
      <c r="E50" s="77"/>
      <c r="F50" s="76" t="s">
        <v>100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  <c r="AB50" s="37">
        <v>9623</v>
      </c>
      <c r="AC50" s="38"/>
      <c r="AD50" s="38">
        <v>10993</v>
      </c>
    </row>
    <row r="51" spans="3:30" ht="14.25" customHeight="1">
      <c r="C51" s="76" t="s">
        <v>101</v>
      </c>
      <c r="D51" s="76" t="s">
        <v>57</v>
      </c>
      <c r="E51" s="77"/>
      <c r="F51" s="76" t="s">
        <v>102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7"/>
      <c r="AB51" s="37"/>
      <c r="AC51" s="38"/>
      <c r="AD51" s="38"/>
    </row>
    <row r="52" spans="3:30" ht="14.25" customHeight="1">
      <c r="C52" s="76" t="s">
        <v>103</v>
      </c>
      <c r="D52" s="76" t="s">
        <v>79</v>
      </c>
      <c r="E52" s="77"/>
      <c r="F52" s="76" t="s">
        <v>104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37"/>
      <c r="AC52" s="38"/>
      <c r="AD52" s="38"/>
    </row>
    <row r="53" spans="3:30" ht="14.25" customHeight="1">
      <c r="C53" s="76" t="s">
        <v>105</v>
      </c>
      <c r="D53" s="76" t="s">
        <v>106</v>
      </c>
      <c r="E53" s="77"/>
      <c r="F53" s="76" t="s">
        <v>107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189">
        <v>1370</v>
      </c>
      <c r="AC53" s="189">
        <f>+AC98</f>
        <v>0</v>
      </c>
      <c r="AD53" s="189">
        <v>2338</v>
      </c>
    </row>
    <row r="54" spans="3:30" ht="14.25" customHeight="1">
      <c r="C54" s="76" t="s">
        <v>108</v>
      </c>
      <c r="D54" s="76" t="s">
        <v>109</v>
      </c>
      <c r="E54" s="77"/>
      <c r="F54" s="76" t="s">
        <v>110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189">
        <f>+AB97</f>
        <v>0</v>
      </c>
      <c r="AC54" s="189">
        <f>+AC97</f>
        <v>0</v>
      </c>
      <c r="AD54" s="189">
        <f>+AD97</f>
        <v>0</v>
      </c>
    </row>
    <row r="55" spans="3:30" ht="14.25" customHeight="1">
      <c r="C55" s="76" t="s">
        <v>111</v>
      </c>
      <c r="D55" s="76" t="s">
        <v>112</v>
      </c>
      <c r="E55" s="77"/>
      <c r="F55" s="76" t="s">
        <v>113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37"/>
      <c r="AC55" s="38"/>
      <c r="AD55" s="38"/>
    </row>
    <row r="56" spans="3:30" ht="14.25" customHeight="1">
      <c r="C56" s="76" t="s">
        <v>114</v>
      </c>
      <c r="D56" s="76" t="s">
        <v>115</v>
      </c>
      <c r="E56" s="77"/>
      <c r="F56" s="76" t="s">
        <v>116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36">
        <f>+AB57+AB58+AB59</f>
        <v>0</v>
      </c>
      <c r="AC56" s="36">
        <f>+AC57+AC58+AC59</f>
        <v>0</v>
      </c>
      <c r="AD56" s="36">
        <f>+AD57+AD58+AD59</f>
        <v>0</v>
      </c>
    </row>
    <row r="57" spans="3:30" ht="14.25" customHeight="1">
      <c r="C57" s="76" t="s">
        <v>117</v>
      </c>
      <c r="D57" s="76" t="s">
        <v>47</v>
      </c>
      <c r="E57" s="77"/>
      <c r="F57" s="76" t="s">
        <v>118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37"/>
      <c r="AC57" s="38"/>
      <c r="AD57" s="38"/>
    </row>
    <row r="58" spans="3:30" ht="14.25" customHeight="1">
      <c r="C58" s="76" t="s">
        <v>119</v>
      </c>
      <c r="D58" s="76" t="s">
        <v>52</v>
      </c>
      <c r="E58" s="77"/>
      <c r="F58" s="76" t="s">
        <v>120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7"/>
      <c r="AC58" s="38"/>
      <c r="AD58" s="38"/>
    </row>
    <row r="59" spans="3:30" ht="14.25" customHeight="1">
      <c r="C59" s="76" t="s">
        <v>121</v>
      </c>
      <c r="D59" s="76" t="s">
        <v>57</v>
      </c>
      <c r="E59" s="77"/>
      <c r="F59" s="76" t="s">
        <v>122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37"/>
      <c r="AC59" s="38"/>
      <c r="AD59" s="38"/>
    </row>
    <row r="60" spans="3:30" ht="14.25" customHeight="1">
      <c r="C60" s="76" t="s">
        <v>123</v>
      </c>
      <c r="D60" s="76" t="s">
        <v>124</v>
      </c>
      <c r="E60" s="77"/>
      <c r="F60" s="76" t="s">
        <v>125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37"/>
      <c r="AC60" s="38"/>
      <c r="AD60" s="38"/>
    </row>
    <row r="61" spans="3:30" ht="14.25" customHeight="1">
      <c r="C61" s="76" t="s">
        <v>126</v>
      </c>
      <c r="D61" s="78"/>
      <c r="E61" s="79"/>
      <c r="F61" s="78" t="s">
        <v>127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42">
        <f>+AB48+AB55+AB56+AB60</f>
        <v>11193</v>
      </c>
      <c r="AC61" s="42">
        <f>+AC48+AC55+AC56+AC60</f>
        <v>0</v>
      </c>
      <c r="AD61" s="42">
        <f>+AD48+AD55+AD56+AD60</f>
        <v>13531</v>
      </c>
    </row>
    <row r="63" spans="3:30" s="190" customFormat="1" ht="14.25" customHeight="1">
      <c r="C63" s="191" t="s">
        <v>128</v>
      </c>
      <c r="D63" s="191"/>
      <c r="E63" s="192"/>
      <c r="F63" s="191" t="s">
        <v>129</v>
      </c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2"/>
      <c r="AB63" s="193" t="str">
        <f>IF(AB64=0,"Egyezik!","HIBA!")</f>
        <v>Egyezik!</v>
      </c>
      <c r="AC63" s="194" t="str">
        <f>IF(AC64=0,"Egyezik!","HIBA!")</f>
        <v>Egyezik!</v>
      </c>
      <c r="AD63" s="195" t="str">
        <f>IF(AD64=0,"Egyezik!","HIBA!")</f>
        <v>Egyezik!</v>
      </c>
    </row>
    <row r="64" spans="3:30" s="190" customFormat="1" ht="14.25" customHeight="1">
      <c r="C64" s="191"/>
      <c r="D64" s="191"/>
      <c r="E64" s="192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2"/>
      <c r="AB64" s="193">
        <f>+AB47-AB61</f>
        <v>0</v>
      </c>
      <c r="AC64" s="194">
        <f>+AC47-AC61</f>
        <v>0</v>
      </c>
      <c r="AD64" s="195"/>
    </row>
    <row r="65" s="190" customFormat="1" ht="14.25" customHeight="1"/>
    <row r="66" s="190" customFormat="1" ht="14.25" customHeight="1"/>
    <row r="67" spans="3:30" s="190" customFormat="1" ht="44.25" customHeight="1" thickBot="1">
      <c r="C67" s="196" t="s">
        <v>33</v>
      </c>
      <c r="D67" s="197"/>
      <c r="E67" s="198"/>
      <c r="F67" s="199" t="s">
        <v>34</v>
      </c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192"/>
      <c r="AB67" s="201" t="s">
        <v>35</v>
      </c>
      <c r="AC67" s="220" t="s">
        <v>36</v>
      </c>
      <c r="AD67" s="202" t="s">
        <v>37</v>
      </c>
    </row>
    <row r="68" spans="2:30" s="190" customFormat="1" ht="14.25" customHeight="1">
      <c r="B68" s="203" t="s">
        <v>130</v>
      </c>
      <c r="C68" s="35" t="s">
        <v>42</v>
      </c>
      <c r="D68" s="35"/>
      <c r="E68" s="204"/>
      <c r="F68" s="35" t="s">
        <v>131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204"/>
      <c r="AB68" s="35">
        <f>+AB69+AB74+AB75+AB76+AB77</f>
        <v>3113</v>
      </c>
      <c r="AC68" s="35">
        <f>+AC69+AC74+AC75+AC76+AC77</f>
        <v>0</v>
      </c>
      <c r="AD68" s="35">
        <f>+AD69+AD74+AD75+AD76+AD77</f>
        <v>6118</v>
      </c>
    </row>
    <row r="69" spans="2:30" s="190" customFormat="1" ht="14.25" customHeight="1">
      <c r="B69" s="203" t="s">
        <v>132</v>
      </c>
      <c r="C69" s="36"/>
      <c r="D69" s="36" t="s">
        <v>133</v>
      </c>
      <c r="E69" s="205"/>
      <c r="F69" s="36" t="s">
        <v>134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205"/>
      <c r="AB69" s="36">
        <v>2470</v>
      </c>
      <c r="AC69" s="36"/>
      <c r="AD69" s="36">
        <v>5866</v>
      </c>
    </row>
    <row r="70" spans="3:30" s="190" customFormat="1" ht="14.25" customHeight="1">
      <c r="C70" s="36"/>
      <c r="D70" s="36"/>
      <c r="E70" s="205" t="s">
        <v>135</v>
      </c>
      <c r="F70" s="36" t="s">
        <v>136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05"/>
      <c r="AB70" s="37"/>
      <c r="AC70" s="206"/>
      <c r="AD70" s="38"/>
    </row>
    <row r="71" spans="3:30" s="190" customFormat="1" ht="14.25" customHeight="1">
      <c r="C71" s="36"/>
      <c r="D71" s="36"/>
      <c r="E71" s="205" t="s">
        <v>137</v>
      </c>
      <c r="F71" s="36" t="s">
        <v>138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205"/>
      <c r="AB71" s="37">
        <v>500</v>
      </c>
      <c r="AC71" s="206"/>
      <c r="AD71" s="38"/>
    </row>
    <row r="72" spans="3:30" s="190" customFormat="1" ht="14.25" customHeight="1">
      <c r="C72" s="36"/>
      <c r="D72" s="36"/>
      <c r="E72" s="205" t="s">
        <v>139</v>
      </c>
      <c r="F72" s="36" t="s">
        <v>140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205"/>
      <c r="AB72" s="37">
        <v>200</v>
      </c>
      <c r="AC72" s="206"/>
      <c r="AD72" s="38"/>
    </row>
    <row r="73" spans="3:30" s="190" customFormat="1" ht="14.25" customHeight="1">
      <c r="C73" s="36"/>
      <c r="D73" s="36"/>
      <c r="E73" s="205" t="s">
        <v>141</v>
      </c>
      <c r="F73" s="36" t="s">
        <v>142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05"/>
      <c r="AB73" s="37">
        <v>1770</v>
      </c>
      <c r="AC73" s="206"/>
      <c r="AD73" s="38">
        <v>5866</v>
      </c>
    </row>
    <row r="74" spans="3:30" s="190" customFormat="1" ht="14.25" customHeight="1">
      <c r="C74" s="36"/>
      <c r="D74" s="36" t="s">
        <v>143</v>
      </c>
      <c r="E74" s="205"/>
      <c r="F74" s="36" t="s">
        <v>144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205"/>
      <c r="AB74" s="37"/>
      <c r="AC74" s="206"/>
      <c r="AD74" s="38"/>
    </row>
    <row r="75" spans="3:30" s="190" customFormat="1" ht="14.25" customHeight="1">
      <c r="C75" s="36"/>
      <c r="D75" s="36" t="s">
        <v>145</v>
      </c>
      <c r="E75" s="205"/>
      <c r="F75" s="36" t="s">
        <v>146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205"/>
      <c r="AB75" s="37"/>
      <c r="AC75" s="206"/>
      <c r="AD75" s="38"/>
    </row>
    <row r="76" spans="3:30" s="190" customFormat="1" ht="14.25" customHeight="1">
      <c r="C76" s="36"/>
      <c r="D76" s="36" t="s">
        <v>147</v>
      </c>
      <c r="E76" s="205"/>
      <c r="F76" s="36" t="s">
        <v>148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205"/>
      <c r="AB76" s="37"/>
      <c r="AC76" s="206"/>
      <c r="AD76" s="38"/>
    </row>
    <row r="77" spans="3:30" s="190" customFormat="1" ht="14.25" customHeight="1">
      <c r="C77" s="36"/>
      <c r="D77" s="36" t="s">
        <v>149</v>
      </c>
      <c r="E77" s="205"/>
      <c r="F77" s="36" t="s">
        <v>150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205"/>
      <c r="AB77" s="37">
        <v>643</v>
      </c>
      <c r="AC77" s="206"/>
      <c r="AD77" s="38">
        <v>252</v>
      </c>
    </row>
    <row r="78" spans="3:30" s="190" customFormat="1" ht="14.25" customHeight="1">
      <c r="C78" s="36" t="s">
        <v>62</v>
      </c>
      <c r="D78" s="36"/>
      <c r="E78" s="205"/>
      <c r="F78" s="36" t="s">
        <v>151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05"/>
      <c r="AB78" s="37"/>
      <c r="AC78" s="206"/>
      <c r="AD78" s="38">
        <v>0</v>
      </c>
    </row>
    <row r="79" spans="3:30" s="190" customFormat="1" ht="14.25" customHeight="1">
      <c r="C79" s="36" t="s">
        <v>84</v>
      </c>
      <c r="D79" s="36"/>
      <c r="E79" s="205"/>
      <c r="F79" s="36" t="s">
        <v>152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05"/>
      <c r="AB79" s="40">
        <f>+AB68+AB78</f>
        <v>3113</v>
      </c>
      <c r="AC79" s="39">
        <f>+AC68+AC78</f>
        <v>0</v>
      </c>
      <c r="AD79" s="36">
        <f>+AD68+AD78</f>
        <v>6118</v>
      </c>
    </row>
    <row r="80" spans="3:30" s="190" customFormat="1" ht="14.25" customHeight="1">
      <c r="C80" s="36" t="s">
        <v>93</v>
      </c>
      <c r="D80" s="36"/>
      <c r="E80" s="205"/>
      <c r="F80" s="36" t="s">
        <v>153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05"/>
      <c r="AB80" s="36">
        <f>+AB81+AB82+AB83+AB84+AB85+AB86</f>
        <v>1743</v>
      </c>
      <c r="AC80" s="36">
        <f>+AC81+AC82+AC83+AC84+AC85+AC86</f>
        <v>0</v>
      </c>
      <c r="AD80" s="36">
        <f>+AD81+AD82+AD83+AD84+AD85+AD86</f>
        <v>3780</v>
      </c>
    </row>
    <row r="81" spans="3:30" s="190" customFormat="1" ht="14.25" customHeight="1">
      <c r="C81" s="36"/>
      <c r="D81" s="36" t="s">
        <v>133</v>
      </c>
      <c r="E81" s="205"/>
      <c r="F81" s="36" t="s">
        <v>154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05"/>
      <c r="AB81" s="37">
        <v>1573</v>
      </c>
      <c r="AC81" s="206"/>
      <c r="AD81" s="38">
        <v>3649</v>
      </c>
    </row>
    <row r="82" spans="3:30" s="190" customFormat="1" ht="14.25" customHeight="1">
      <c r="C82" s="36"/>
      <c r="D82" s="36" t="s">
        <v>143</v>
      </c>
      <c r="E82" s="205"/>
      <c r="F82" s="36" t="s">
        <v>155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05"/>
      <c r="AB82" s="37"/>
      <c r="AC82" s="206"/>
      <c r="AD82" s="38"/>
    </row>
    <row r="83" spans="3:30" s="190" customFormat="1" ht="14.25" customHeight="1">
      <c r="C83" s="36"/>
      <c r="D83" s="36" t="s">
        <v>145</v>
      </c>
      <c r="E83" s="205"/>
      <c r="F83" s="36" t="s">
        <v>156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05"/>
      <c r="AB83" s="37">
        <v>70</v>
      </c>
      <c r="AC83" s="206"/>
      <c r="AD83" s="38">
        <v>131</v>
      </c>
    </row>
    <row r="84" spans="3:30" s="190" customFormat="1" ht="14.25" customHeight="1">
      <c r="C84" s="36"/>
      <c r="D84" s="36" t="s">
        <v>147</v>
      </c>
      <c r="E84" s="205"/>
      <c r="F84" s="36" t="s">
        <v>157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05"/>
      <c r="AB84" s="37"/>
      <c r="AC84" s="206"/>
      <c r="AD84" s="38"/>
    </row>
    <row r="85" spans="3:30" s="190" customFormat="1" ht="14.25" customHeight="1">
      <c r="C85" s="36"/>
      <c r="D85" s="36" t="s">
        <v>149</v>
      </c>
      <c r="E85" s="205"/>
      <c r="F85" s="36" t="s">
        <v>158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205"/>
      <c r="AB85" s="37">
        <v>100</v>
      </c>
      <c r="AC85" s="206"/>
      <c r="AD85" s="38"/>
    </row>
    <row r="86" spans="3:30" s="190" customFormat="1" ht="14.25" customHeight="1">
      <c r="C86" s="36"/>
      <c r="D86" s="36" t="s">
        <v>159</v>
      </c>
      <c r="E86" s="205"/>
      <c r="F86" s="36" t="s">
        <v>160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205"/>
      <c r="AB86" s="37"/>
      <c r="AC86" s="206"/>
      <c r="AD86" s="38">
        <v>0</v>
      </c>
    </row>
    <row r="87" spans="3:30" s="190" customFormat="1" ht="14.25" customHeight="1">
      <c r="C87" s="36" t="s">
        <v>112</v>
      </c>
      <c r="D87" s="36"/>
      <c r="E87" s="205"/>
      <c r="F87" s="36" t="s">
        <v>161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05"/>
      <c r="AB87" s="40">
        <f>+AB88+AB89+AB90+AB91+AB92+AB93</f>
        <v>0</v>
      </c>
      <c r="AC87" s="39">
        <f>+AC88+AC89+AC90+AC91+AC92+AC93</f>
        <v>0</v>
      </c>
      <c r="AD87" s="36">
        <f>+AD88+AD89+AD90+AD91+AD92+AD93</f>
        <v>0</v>
      </c>
    </row>
    <row r="88" spans="3:30" s="190" customFormat="1" ht="14.25" customHeight="1">
      <c r="C88" s="36"/>
      <c r="D88" s="36" t="s">
        <v>133</v>
      </c>
      <c r="E88" s="205"/>
      <c r="F88" s="36" t="s">
        <v>154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05"/>
      <c r="AB88" s="37"/>
      <c r="AC88" s="206"/>
      <c r="AD88" s="38"/>
    </row>
    <row r="89" spans="3:30" s="190" customFormat="1" ht="14.25" customHeight="1">
      <c r="C89" s="36"/>
      <c r="D89" s="36" t="s">
        <v>143</v>
      </c>
      <c r="E89" s="205"/>
      <c r="F89" s="36" t="s">
        <v>155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05"/>
      <c r="AB89" s="37"/>
      <c r="AC89" s="206"/>
      <c r="AD89" s="38"/>
    </row>
    <row r="90" spans="3:30" s="190" customFormat="1" ht="14.25" customHeight="1">
      <c r="C90" s="36"/>
      <c r="D90" s="36" t="s">
        <v>145</v>
      </c>
      <c r="E90" s="205"/>
      <c r="F90" s="36" t="s">
        <v>156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05"/>
      <c r="AB90" s="37"/>
      <c r="AC90" s="206"/>
      <c r="AD90" s="38"/>
    </row>
    <row r="91" spans="3:30" s="190" customFormat="1" ht="14.25" customHeight="1">
      <c r="C91" s="36"/>
      <c r="D91" s="36" t="s">
        <v>147</v>
      </c>
      <c r="E91" s="205"/>
      <c r="F91" s="36" t="s">
        <v>157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05"/>
      <c r="AB91" s="37"/>
      <c r="AC91" s="206"/>
      <c r="AD91" s="38"/>
    </row>
    <row r="92" spans="3:30" s="190" customFormat="1" ht="14.25" customHeight="1">
      <c r="C92" s="36"/>
      <c r="D92" s="36" t="s">
        <v>149</v>
      </c>
      <c r="E92" s="205"/>
      <c r="F92" s="36" t="s">
        <v>158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05"/>
      <c r="AB92" s="37"/>
      <c r="AC92" s="206"/>
      <c r="AD92" s="38"/>
    </row>
    <row r="93" spans="3:30" s="190" customFormat="1" ht="14.25" customHeight="1">
      <c r="C93" s="36"/>
      <c r="D93" s="36" t="s">
        <v>159</v>
      </c>
      <c r="E93" s="205"/>
      <c r="F93" s="36" t="s">
        <v>160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05"/>
      <c r="AB93" s="37"/>
      <c r="AC93" s="206"/>
      <c r="AD93" s="38"/>
    </row>
    <row r="94" spans="3:30" s="190" customFormat="1" ht="14.25" customHeight="1">
      <c r="C94" s="36" t="s">
        <v>115</v>
      </c>
      <c r="D94" s="36"/>
      <c r="E94" s="205"/>
      <c r="F94" s="36" t="s">
        <v>162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205"/>
      <c r="AB94" s="36">
        <f>+AB80+AB87</f>
        <v>1743</v>
      </c>
      <c r="AC94" s="36">
        <f>+AC80+AC87</f>
        <v>0</v>
      </c>
      <c r="AD94" s="36">
        <f>+AD80+AD87</f>
        <v>3780</v>
      </c>
    </row>
    <row r="95" spans="3:30" s="190" customFormat="1" ht="14.25" customHeight="1">
      <c r="C95" s="36" t="s">
        <v>124</v>
      </c>
      <c r="D95" s="36"/>
      <c r="E95" s="205"/>
      <c r="F95" s="36" t="s">
        <v>163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205"/>
      <c r="AB95" s="40">
        <f>+AB78-AB87</f>
        <v>0</v>
      </c>
      <c r="AC95" s="40">
        <f>+AC78-AC87</f>
        <v>0</v>
      </c>
      <c r="AD95" s="40">
        <f>+AD78-AD87</f>
        <v>0</v>
      </c>
    </row>
    <row r="96" spans="3:30" s="190" customFormat="1" ht="14.25" customHeight="1">
      <c r="C96" s="36" t="s">
        <v>164</v>
      </c>
      <c r="D96" s="36"/>
      <c r="E96" s="205"/>
      <c r="F96" s="36" t="s">
        <v>165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205"/>
      <c r="AB96" s="37"/>
      <c r="AC96" s="206"/>
      <c r="AD96" s="38"/>
    </row>
    <row r="97" spans="3:30" s="190" customFormat="1" ht="14.25" customHeight="1">
      <c r="C97" s="36" t="s">
        <v>47</v>
      </c>
      <c r="D97" s="36"/>
      <c r="E97" s="205"/>
      <c r="F97" s="36" t="s">
        <v>166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205"/>
      <c r="AB97" s="40">
        <f>+AB95-AB96</f>
        <v>0</v>
      </c>
      <c r="AC97" s="39">
        <f>+AC95-AC96</f>
        <v>0</v>
      </c>
      <c r="AD97" s="36">
        <f>+AD95-AD96</f>
        <v>0</v>
      </c>
    </row>
    <row r="98" spans="3:30" s="190" customFormat="1" ht="14.25" customHeight="1">
      <c r="C98" s="41" t="s">
        <v>167</v>
      </c>
      <c r="D98" s="41"/>
      <c r="E98" s="207"/>
      <c r="F98" s="41" t="s">
        <v>168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207"/>
      <c r="AB98" s="41">
        <f>+AB68-AB80</f>
        <v>1370</v>
      </c>
      <c r="AC98" s="41">
        <f>+AC68-AC80</f>
        <v>0</v>
      </c>
      <c r="AD98" s="41">
        <f>+AD68-AD80</f>
        <v>2338</v>
      </c>
    </row>
    <row r="99" s="190" customFormat="1" ht="14.25" customHeight="1"/>
    <row r="100" s="190" customFormat="1" ht="14.25" customHeight="1"/>
    <row r="101" spans="3:30" s="190" customFormat="1" ht="41.25" customHeight="1" thickBot="1">
      <c r="C101" s="196" t="s">
        <v>33</v>
      </c>
      <c r="D101" s="197"/>
      <c r="E101" s="198"/>
      <c r="F101" s="199" t="s">
        <v>34</v>
      </c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192"/>
      <c r="AB101" s="201" t="s">
        <v>35</v>
      </c>
      <c r="AC101" s="220" t="s">
        <v>36</v>
      </c>
      <c r="AD101" s="202" t="s">
        <v>37</v>
      </c>
    </row>
    <row r="102" spans="2:30" s="190" customFormat="1" ht="14.25" customHeight="1">
      <c r="B102" s="203" t="s">
        <v>169</v>
      </c>
      <c r="C102" s="35" t="s">
        <v>41</v>
      </c>
      <c r="D102" s="35" t="s">
        <v>42</v>
      </c>
      <c r="E102" s="204"/>
      <c r="F102" s="35" t="s">
        <v>155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204"/>
      <c r="AB102" s="208">
        <f>+AB82+AB89</f>
        <v>0</v>
      </c>
      <c r="AC102" s="208">
        <f>+AC82+AC89</f>
        <v>0</v>
      </c>
      <c r="AD102" s="208">
        <f>+AD82+AD89</f>
        <v>0</v>
      </c>
    </row>
    <row r="103" spans="2:30" s="190" customFormat="1" ht="14.25" customHeight="1">
      <c r="B103" s="203" t="s">
        <v>132</v>
      </c>
      <c r="C103" s="36" t="s">
        <v>46</v>
      </c>
      <c r="D103" s="36"/>
      <c r="E103" s="205" t="s">
        <v>133</v>
      </c>
      <c r="F103" s="36" t="s">
        <v>170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205"/>
      <c r="AB103" s="37"/>
      <c r="AC103" s="206"/>
      <c r="AD103" s="209"/>
    </row>
    <row r="104" spans="3:30" s="190" customFormat="1" ht="14.25" customHeight="1">
      <c r="C104" s="36" t="s">
        <v>51</v>
      </c>
      <c r="D104" s="36"/>
      <c r="E104" s="205"/>
      <c r="F104" s="36" t="s">
        <v>171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205"/>
      <c r="AB104" s="37"/>
      <c r="AC104" s="206"/>
      <c r="AD104" s="209"/>
    </row>
    <row r="105" spans="3:30" s="190" customFormat="1" ht="14.25" customHeight="1">
      <c r="C105" s="36" t="s">
        <v>56</v>
      </c>
      <c r="D105" s="36"/>
      <c r="E105" s="205"/>
      <c r="F105" s="36" t="s">
        <v>172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205"/>
      <c r="AB105" s="37"/>
      <c r="AC105" s="206"/>
      <c r="AD105" s="209"/>
    </row>
    <row r="106" spans="3:30" s="190" customFormat="1" ht="14.25" customHeight="1">
      <c r="C106" s="36" t="s">
        <v>61</v>
      </c>
      <c r="D106" s="36"/>
      <c r="E106" s="205" t="s">
        <v>143</v>
      </c>
      <c r="F106" s="36" t="s">
        <v>173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205"/>
      <c r="AB106" s="37"/>
      <c r="AC106" s="206"/>
      <c r="AD106" s="209"/>
    </row>
    <row r="107" spans="3:30" s="190" customFormat="1" ht="14.25" customHeight="1">
      <c r="C107" s="36" t="s">
        <v>66</v>
      </c>
      <c r="D107" s="36"/>
      <c r="E107" s="205" t="s">
        <v>145</v>
      </c>
      <c r="F107" s="36" t="s">
        <v>174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205"/>
      <c r="AB107" s="37"/>
      <c r="AC107" s="206"/>
      <c r="AD107" s="209"/>
    </row>
    <row r="108" spans="3:30" s="190" customFormat="1" ht="14.25" customHeight="1">
      <c r="C108" s="36" t="s">
        <v>70</v>
      </c>
      <c r="D108" s="36" t="s">
        <v>62</v>
      </c>
      <c r="E108" s="205"/>
      <c r="F108" s="36" t="s">
        <v>175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205"/>
      <c r="AB108" s="37"/>
      <c r="AC108" s="206"/>
      <c r="AD108" s="209"/>
    </row>
    <row r="109" spans="3:30" s="190" customFormat="1" ht="14.25" customHeight="1">
      <c r="C109" s="36" t="s">
        <v>74</v>
      </c>
      <c r="D109" s="36"/>
      <c r="E109" s="205"/>
      <c r="F109" s="36" t="s">
        <v>176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205"/>
      <c r="AB109" s="37"/>
      <c r="AC109" s="206"/>
      <c r="AD109" s="209"/>
    </row>
    <row r="110" s="190" customFormat="1" ht="14.25" customHeight="1"/>
    <row r="111" spans="3:30" s="190" customFormat="1" ht="14.25" customHeight="1">
      <c r="C111" s="191" t="s">
        <v>128</v>
      </c>
      <c r="D111" s="191"/>
      <c r="E111" s="192"/>
      <c r="F111" s="191" t="s">
        <v>177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2"/>
      <c r="AB111" s="193" t="str">
        <f>IF(AB112=0,"Egyezik!","HIBA!")</f>
        <v>Egyezik!</v>
      </c>
      <c r="AC111" s="194" t="str">
        <f>IF(AC112=0,"Egyezik!","HIBA!")</f>
        <v>Egyezik!</v>
      </c>
      <c r="AD111" s="195" t="str">
        <f>IF(AD112=0,"Egyezik!","HIBA!")</f>
        <v>Egyezik!</v>
      </c>
    </row>
    <row r="112" spans="3:30" s="190" customFormat="1" ht="14.25" customHeight="1">
      <c r="C112" s="191"/>
      <c r="D112" s="191"/>
      <c r="E112" s="192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2"/>
      <c r="AB112" s="193">
        <f>+AB82+AB89-AB102</f>
        <v>0</v>
      </c>
      <c r="AC112" s="194">
        <f>+AC95-AC109</f>
        <v>0</v>
      </c>
      <c r="AD112" s="195">
        <f>+AD95-AD109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9"/>
  <sheetViews>
    <sheetView showGridLines="0" zoomScale="97" zoomScaleNormal="97" zoomScalePageLayoutView="0" workbookViewId="0" topLeftCell="A22">
      <selection activeCell="AG27" sqref="AG27"/>
    </sheetView>
  </sheetViews>
  <sheetFormatPr defaultColWidth="9.00390625" defaultRowHeight="12.75"/>
  <cols>
    <col min="1" max="1" width="1.75390625" style="2" customWidth="1"/>
    <col min="2" max="4" width="2.75390625" style="9" customWidth="1"/>
    <col min="5" max="5" width="2.875" style="9" customWidth="1"/>
    <col min="6" max="10" width="2.75390625" style="9" customWidth="1"/>
    <col min="11" max="11" width="2.875" style="9" customWidth="1"/>
    <col min="12" max="12" width="2.625" style="9" customWidth="1"/>
    <col min="13" max="21" width="2.75390625" style="9" customWidth="1"/>
    <col min="22" max="22" width="9.875" style="2" customWidth="1"/>
    <col min="23" max="23" width="10.125" style="2" customWidth="1"/>
    <col min="24" max="35" width="2.75390625" style="2" customWidth="1"/>
    <col min="36" max="16384" width="9.125" style="2" customWidth="1"/>
  </cols>
  <sheetData>
    <row r="1" spans="2:35" s="1" customFormat="1" ht="22.5" customHeight="1">
      <c r="B1" s="238">
        <f>+'Adatok INPUT'!C7</f>
        <v>1</v>
      </c>
      <c r="C1" s="239">
        <f>+'Adatok INPUT'!D7</f>
        <v>8</v>
      </c>
      <c r="D1" s="239">
        <f>+'Adatok INPUT'!E7</f>
        <v>1</v>
      </c>
      <c r="E1" s="239">
        <f>+'Adatok INPUT'!F7</f>
        <v>3</v>
      </c>
      <c r="F1" s="239">
        <f>+'Adatok INPUT'!G7</f>
        <v>3</v>
      </c>
      <c r="G1" s="239">
        <f>+'Adatok INPUT'!H7</f>
        <v>4</v>
      </c>
      <c r="H1" s="239">
        <f>+'Adatok INPUT'!I7</f>
        <v>8</v>
      </c>
      <c r="I1" s="240">
        <f>+'Adatok INPUT'!J7</f>
        <v>0</v>
      </c>
      <c r="J1" s="241" t="str">
        <f>+'Adatok INPUT'!K7</f>
        <v>-</v>
      </c>
      <c r="K1" s="242">
        <f>+'Adatok INPUT'!L7</f>
        <v>9</v>
      </c>
      <c r="L1" s="239">
        <f>+'Adatok INPUT'!M7</f>
        <v>4</v>
      </c>
      <c r="M1" s="239">
        <f>+'Adatok INPUT'!N7</f>
        <v>9</v>
      </c>
      <c r="N1" s="240">
        <f>+'Adatok INPUT'!O7</f>
        <v>9</v>
      </c>
      <c r="O1" s="241" t="str">
        <f>+'Adatok INPUT'!P7</f>
        <v>-</v>
      </c>
      <c r="P1" s="242">
        <f>+'Adatok INPUT'!Q7</f>
        <v>5</v>
      </c>
      <c r="Q1" s="239">
        <f>+'Adatok INPUT'!R7</f>
        <v>6</v>
      </c>
      <c r="R1" s="240">
        <f>+'Adatok INPUT'!S7</f>
        <v>9</v>
      </c>
      <c r="S1" s="241" t="str">
        <f>+'Adatok INPUT'!T7</f>
        <v>-</v>
      </c>
      <c r="T1" s="242">
        <f>+'Adatok INPUT'!U7</f>
        <v>0</v>
      </c>
      <c r="U1" s="243">
        <f>+'Adatok INPUT'!V7</f>
        <v>1</v>
      </c>
      <c r="V1" s="6"/>
      <c r="W1" s="6"/>
      <c r="X1" s="33"/>
      <c r="Y1" s="30"/>
      <c r="Z1" s="30"/>
      <c r="AA1" s="30"/>
      <c r="AB1" s="32"/>
      <c r="AC1" s="30"/>
      <c r="AD1" s="30"/>
      <c r="AE1" s="30"/>
      <c r="AF1" s="30"/>
      <c r="AG1" s="30"/>
      <c r="AH1" s="30"/>
      <c r="AI1" s="30"/>
    </row>
    <row r="2" spans="2:35" ht="23.25" customHeight="1">
      <c r="B2" s="7" t="s">
        <v>178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ht="69.75" customHeight="1"/>
    <row r="4" spans="2:36" s="3" customFormat="1" ht="34.5">
      <c r="B4" s="43" t="str">
        <f>+'Adatok INPUT'!C3</f>
        <v>Culturelle  Alapítvány</v>
      </c>
      <c r="C4" s="10"/>
      <c r="D4" s="11"/>
      <c r="E4" s="10"/>
      <c r="F4" s="10"/>
      <c r="G4" s="12"/>
      <c r="H4" s="10"/>
      <c r="I4" s="12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3"/>
    </row>
    <row r="5" spans="2:35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:35" ht="16.5">
      <c r="B6" s="15" t="str">
        <f>+'Adatok INPUT'!C5</f>
        <v>1039 Budapest Kossuth Lajos utca 14.</v>
      </c>
      <c r="C6" s="14"/>
      <c r="D6" s="14"/>
      <c r="E6" s="14"/>
      <c r="F6" s="14"/>
      <c r="G6" s="14"/>
      <c r="H6" s="14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8" ht="34.5" customHeight="1"/>
    <row r="11" spans="2:35" s="4" customFormat="1" ht="9.75" customHeight="1">
      <c r="B11" s="4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2:35" s="83" customFormat="1" ht="30.75" customHeight="1">
      <c r="B12" s="82" t="s">
        <v>179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2:35" s="5" customFormat="1" ht="35.25" customHeight="1">
      <c r="B13" s="81" t="s">
        <v>180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2:35" s="4" customFormat="1" ht="9.75" customHeight="1">
      <c r="B14" s="4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ht="22.5" customHeight="1"/>
    <row r="20" spans="2:35" ht="27" customHeight="1">
      <c r="B20" s="86" t="str">
        <f>+'Adatok INPUT'!C18</f>
        <v>Éves zárómérleg</v>
      </c>
      <c r="C20" s="14"/>
      <c r="D20" s="14"/>
      <c r="E20" s="14"/>
      <c r="F20" s="14"/>
      <c r="G20" s="14"/>
      <c r="H20" s="14"/>
      <c r="I20" s="14"/>
      <c r="J20" s="14"/>
      <c r="K20" s="19"/>
      <c r="L20" s="1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9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2:35" ht="26.25" customHeight="1">
      <c r="B21" s="15" t="str">
        <f>CONCATENATE('Adatok INPUT'!C14,'Adatok INPUT'!D14,'Adatok INPUT'!E14,'Adatok INPUT'!F14,". ",'Adatok INPUT'!AJ37," ",'Adatok INPUT'!K14,'Adatok INPUT'!L14,". - ",'Adatok INPUT'!C16,'Adatok INPUT'!D16,'Adatok INPUT'!E16,'Adatok INPUT'!F16,". ",'Adatok INPUT'!AJ38," ",'Adatok INPUT'!K16,'Adatok INPUT'!L16,".")</f>
        <v>2014. január 01. - 2014. december 31.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15.7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35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15">
      <c r="B24" s="14"/>
      <c r="C24" s="14"/>
      <c r="D24" s="14"/>
      <c r="E24" s="14"/>
      <c r="F24" s="14"/>
      <c r="G24" s="14"/>
      <c r="H24" s="14"/>
      <c r="I24" s="14"/>
      <c r="J24" s="14"/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35.25" customHeight="1">
      <c r="B26" s="84">
        <f>+'Adatok INPUT'!C12</f>
        <v>2014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10" ht="195" customHeight="1">
      <c r="B27" s="2"/>
      <c r="C27" s="2"/>
      <c r="D27" s="2"/>
      <c r="E27" s="2"/>
      <c r="F27" s="2"/>
      <c r="G27" s="21"/>
      <c r="H27" s="21"/>
      <c r="I27" s="21"/>
      <c r="J27" s="21"/>
    </row>
    <row r="28" spans="2:21" ht="13.5" customHeight="1">
      <c r="B28" s="2"/>
      <c r="C28" s="2"/>
      <c r="D28" s="22"/>
      <c r="E28" s="21"/>
      <c r="F28" s="21"/>
      <c r="G28" s="21"/>
      <c r="H28" s="21"/>
      <c r="I28" s="21"/>
      <c r="J28" s="2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35" ht="13.5" customHeight="1">
      <c r="B29" s="24" t="s">
        <v>181</v>
      </c>
      <c r="D29" s="25" t="str">
        <f>CONCATENATE('Adatok INPUT'!C20,", ",'Adatok INPUT'!C22,'Adatok INPUT'!D22,'Adatok INPUT'!E22,'Adatok INPUT'!F22,". ",'Adatok INPUT'!AJ39," ",'Adatok INPUT'!K22,'Adatok INPUT'!L22,".")</f>
        <v>Budapest, 2015. május 12.</v>
      </c>
      <c r="E29" s="25"/>
      <c r="F29" s="25"/>
      <c r="G29" s="25"/>
      <c r="H29" s="25"/>
      <c r="I29" s="25"/>
      <c r="J29" s="25"/>
      <c r="K29" s="26"/>
      <c r="L29" s="26"/>
      <c r="M29" s="26"/>
      <c r="N29" s="27" t="s">
        <v>182</v>
      </c>
      <c r="O29" s="31"/>
      <c r="P29" s="31"/>
      <c r="Q29" s="31"/>
      <c r="R29" s="31"/>
      <c r="S29" s="31"/>
      <c r="T29" s="31"/>
      <c r="U29" s="31"/>
      <c r="V29" s="28"/>
      <c r="W29" s="8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2:35" ht="13.5" customHeight="1">
      <c r="B30" s="2"/>
      <c r="C30" s="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4"/>
      <c r="W30" s="8" t="s">
        <v>251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48" customHeight="1">
      <c r="B31" s="2"/>
      <c r="C31" s="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4"/>
      <c r="W31" s="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9.75" customHeight="1">
      <c r="B32" s="223" t="str">
        <f>IF('Adatok INPUT'!$C$24="Nem",'Adatok INPUT'!AF16,"")</f>
        <v>Az adatok</v>
      </c>
      <c r="C32" s="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4"/>
      <c r="W32" s="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221"/>
    </row>
    <row r="33" spans="2:35" ht="9.75" customHeight="1">
      <c r="B33" s="223" t="str">
        <f>IF('Adatok INPUT'!$C$24="Nem",'Adatok INPUT'!AF18,"")</f>
        <v>könyvvizsgálattal</v>
      </c>
      <c r="C33" s="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4"/>
      <c r="W33" s="8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21"/>
    </row>
    <row r="34" spans="2:35" ht="9.75" customHeight="1">
      <c r="B34" s="223" t="str">
        <f>IF('Adatok INPUT'!$C$24="Nem",'Adatok INPUT'!AF20,"")</f>
        <v>nincsenek alátámasztva!</v>
      </c>
      <c r="G34" s="29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221"/>
    </row>
    <row r="39" spans="6:7" ht="21" customHeight="1">
      <c r="F39" s="2"/>
      <c r="G39" s="29"/>
    </row>
  </sheetData>
  <sheetProtection sheet="1" objects="1" scenarios="1"/>
  <printOptions/>
  <pageMargins left="0.5905511811023623" right="0.31496062992125984" top="0.6299212598425197" bottom="0.7480314960629921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1"/>
  <sheetViews>
    <sheetView showGridLines="0" zoomScale="90" zoomScaleNormal="90" zoomScalePageLayoutView="0" workbookViewId="0" topLeftCell="A17">
      <selection activeCell="Y26" sqref="Y26"/>
    </sheetView>
  </sheetViews>
  <sheetFormatPr defaultColWidth="9.00390625" defaultRowHeight="12.75"/>
  <cols>
    <col min="1" max="1" width="1.625" style="91" customWidth="1"/>
    <col min="2" max="2" width="5.125" style="91" customWidth="1"/>
    <col min="3" max="22" width="3.375" style="91" customWidth="1"/>
    <col min="23" max="25" width="14.25390625" style="91" customWidth="1"/>
    <col min="26" max="16384" width="9.125" style="91" customWidth="1"/>
  </cols>
  <sheetData>
    <row r="1" spans="2:25" ht="12.75">
      <c r="B1" s="92"/>
      <c r="C1" s="148">
        <f>+'Adatok INPUT'!C7</f>
        <v>1</v>
      </c>
      <c r="D1" s="149">
        <f>+'Adatok INPUT'!D7</f>
        <v>8</v>
      </c>
      <c r="E1" s="149">
        <f>+'Adatok INPUT'!E7</f>
        <v>1</v>
      </c>
      <c r="F1" s="149">
        <f>+'Adatok INPUT'!F7</f>
        <v>3</v>
      </c>
      <c r="G1" s="149">
        <f>+'Adatok INPUT'!G7</f>
        <v>3</v>
      </c>
      <c r="H1" s="149">
        <f>+'Adatok INPUT'!H7</f>
        <v>4</v>
      </c>
      <c r="I1" s="149">
        <f>+'Adatok INPUT'!I7</f>
        <v>8</v>
      </c>
      <c r="J1" s="150">
        <f>+'Adatok INPUT'!J7</f>
        <v>0</v>
      </c>
      <c r="K1" s="151" t="str">
        <f>+'Adatok INPUT'!K7</f>
        <v>-</v>
      </c>
      <c r="L1" s="152">
        <f>+'Adatok INPUT'!L7</f>
        <v>9</v>
      </c>
      <c r="M1" s="149">
        <f>+'Adatok INPUT'!M7</f>
        <v>4</v>
      </c>
      <c r="N1" s="149">
        <f>+'Adatok INPUT'!N7</f>
        <v>9</v>
      </c>
      <c r="O1" s="150">
        <f>+'Adatok INPUT'!O7</f>
        <v>9</v>
      </c>
      <c r="P1" s="151" t="str">
        <f>+'Adatok INPUT'!P7</f>
        <v>-</v>
      </c>
      <c r="Q1" s="152">
        <f>+'Adatok INPUT'!Q7</f>
        <v>5</v>
      </c>
      <c r="R1" s="149">
        <f>+'Adatok INPUT'!R7</f>
        <v>6</v>
      </c>
      <c r="S1" s="150">
        <f>+'Adatok INPUT'!S7</f>
        <v>9</v>
      </c>
      <c r="T1" s="151" t="str">
        <f>+'Adatok INPUT'!T7</f>
        <v>-</v>
      </c>
      <c r="U1" s="152">
        <f>+'Adatok INPUT'!U7</f>
        <v>0</v>
      </c>
      <c r="V1" s="153">
        <f>+'Adatok INPUT'!V7</f>
        <v>1</v>
      </c>
      <c r="Y1" s="93">
        <f>+'Adatok INPUT'!C12</f>
        <v>2014</v>
      </c>
    </row>
    <row r="2" spans="2:22" ht="12.75">
      <c r="B2" s="92"/>
      <c r="C2" s="92" t="str">
        <f>+'Borító - OUTPUT'!B2</f>
        <v>Statisztikai számjel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2:22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5"/>
    </row>
    <row r="4" spans="2:22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ht="12.75" customHeight="1"/>
    <row r="6" spans="2:25" ht="22.5" customHeight="1">
      <c r="B6" s="96" t="str">
        <f>+'Adatok INPUT'!C3</f>
        <v>Culturelle  Alapítvány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98"/>
    </row>
    <row r="7" spans="2:25" ht="2.25" customHeigh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2:25" ht="12" customHeight="1">
      <c r="B8" s="98" t="str">
        <f>+'Adatok INPUT'!C5</f>
        <v>1039 Budapest Kossuth Lajos utca 14.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8"/>
    </row>
    <row r="9" ht="7.5" customHeight="1"/>
    <row r="10" spans="2:25" ht="45" customHeight="1">
      <c r="B10" s="99" t="s">
        <v>183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2:25" s="101" customFormat="1" ht="45" customHeight="1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2:25" ht="45" customHeight="1">
      <c r="B12" s="104" t="s">
        <v>184</v>
      </c>
      <c r="D12" s="105"/>
      <c r="E12" s="106" t="str">
        <f>+'Borító - OUTPUT'!B21</f>
        <v>2014. január 01. - 2014. december 31.</v>
      </c>
      <c r="F12" s="97"/>
      <c r="G12" s="97"/>
      <c r="H12" s="97"/>
      <c r="I12" s="97"/>
      <c r="J12" s="97"/>
      <c r="K12" s="97"/>
      <c r="L12" s="97"/>
      <c r="M12" s="107"/>
      <c r="N12" s="107"/>
      <c r="O12" s="108"/>
      <c r="P12" s="108"/>
      <c r="Q12" s="108"/>
      <c r="R12" s="108"/>
      <c r="S12" s="108"/>
      <c r="T12" s="109" t="s">
        <v>185</v>
      </c>
      <c r="U12" s="94"/>
      <c r="V12" s="109"/>
      <c r="W12" s="107" t="str">
        <f>+'Adatok INPUT'!C18</f>
        <v>Éves zárómérleg</v>
      </c>
      <c r="X12" s="107"/>
      <c r="Y12" s="110"/>
    </row>
    <row r="13" ht="18.75" customHeight="1" thickBot="1">
      <c r="Y13" s="91" t="s">
        <v>186</v>
      </c>
    </row>
    <row r="14" spans="2:25" ht="31.5" customHeight="1">
      <c r="B14" s="112" t="s">
        <v>33</v>
      </c>
      <c r="C14" s="113" t="s">
        <v>187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 t="str">
        <f>+'Adatok INPUT'!AB36</f>
        <v>Előző év</v>
      </c>
      <c r="X14" s="116" t="str">
        <f>+'Adatok INPUT'!AC36</f>
        <v>Előző év(ek) mód.</v>
      </c>
      <c r="Y14" s="237" t="str">
        <f>+'Adatok INPUT'!AD36</f>
        <v>Tárgyév</v>
      </c>
    </row>
    <row r="15" spans="2:25" ht="11.25" customHeight="1">
      <c r="B15" s="119" t="s">
        <v>188</v>
      </c>
      <c r="C15" s="97" t="s">
        <v>189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120"/>
      <c r="W15" s="121" t="s">
        <v>190</v>
      </c>
      <c r="X15" s="121" t="s">
        <v>191</v>
      </c>
      <c r="Y15" s="122" t="s">
        <v>192</v>
      </c>
    </row>
    <row r="16" spans="2:25" ht="18" customHeight="1">
      <c r="B16" s="123" t="s">
        <v>41</v>
      </c>
      <c r="C16" s="124" t="str">
        <f>+'Adatok INPUT'!D37</f>
        <v>A.</v>
      </c>
      <c r="D16" s="125" t="str">
        <f>+'Adatok INPUT'!F37</f>
        <v>Befektetett Eszközök</v>
      </c>
      <c r="E16" s="125"/>
      <c r="F16" s="125"/>
      <c r="G16" s="125"/>
      <c r="H16" s="125"/>
      <c r="I16" s="125"/>
      <c r="J16" s="125"/>
      <c r="K16" s="125"/>
      <c r="L16" s="125"/>
      <c r="M16" s="126"/>
      <c r="N16" s="126"/>
      <c r="O16" s="126"/>
      <c r="P16" s="126"/>
      <c r="Q16" s="127"/>
      <c r="R16" s="126"/>
      <c r="S16" s="128"/>
      <c r="T16" s="126"/>
      <c r="U16" s="126"/>
      <c r="V16" s="129"/>
      <c r="W16" s="161">
        <f>+'Adatok INPUT'!AB37</f>
        <v>161</v>
      </c>
      <c r="X16" s="161">
        <f>+'Adatok INPUT'!AC37</f>
        <v>0</v>
      </c>
      <c r="Y16" s="162">
        <f>+'Adatok INPUT'!AD37</f>
        <v>465</v>
      </c>
    </row>
    <row r="17" spans="2:25" ht="18" customHeight="1">
      <c r="B17" s="123" t="s">
        <v>46</v>
      </c>
      <c r="C17" s="130" t="str">
        <f>+'Adatok INPUT'!D38</f>
        <v>I.</v>
      </c>
      <c r="D17" s="127" t="str">
        <f>+'Adatok INPUT'!F38</f>
        <v>Immateriális Javak</v>
      </c>
      <c r="E17" s="127"/>
      <c r="F17" s="127"/>
      <c r="G17" s="127"/>
      <c r="H17" s="127"/>
      <c r="I17" s="127"/>
      <c r="J17" s="127"/>
      <c r="K17" s="127"/>
      <c r="L17" s="127"/>
      <c r="M17" s="126"/>
      <c r="N17" s="126"/>
      <c r="O17" s="126"/>
      <c r="P17" s="126"/>
      <c r="Q17" s="126"/>
      <c r="R17" s="126"/>
      <c r="S17" s="126"/>
      <c r="T17" s="126"/>
      <c r="U17" s="126"/>
      <c r="V17" s="131"/>
      <c r="W17" s="159">
        <f>+'Adatok INPUT'!AB38</f>
        <v>0</v>
      </c>
      <c r="X17" s="159">
        <f>+'Adatok INPUT'!AC38</f>
        <v>0</v>
      </c>
      <c r="Y17" s="160">
        <f>+'Adatok INPUT'!AD38</f>
        <v>0</v>
      </c>
    </row>
    <row r="18" spans="2:27" ht="18" customHeight="1">
      <c r="B18" s="123" t="s">
        <v>51</v>
      </c>
      <c r="C18" s="130" t="str">
        <f>+'Adatok INPUT'!D39</f>
        <v>II.</v>
      </c>
      <c r="D18" s="127" t="str">
        <f>+'Adatok INPUT'!F39</f>
        <v>Tárgyi Eszközök</v>
      </c>
      <c r="E18" s="127"/>
      <c r="F18" s="127"/>
      <c r="G18" s="127"/>
      <c r="H18" s="127"/>
      <c r="I18" s="127"/>
      <c r="J18" s="127"/>
      <c r="K18" s="127"/>
      <c r="L18" s="127"/>
      <c r="M18" s="126"/>
      <c r="N18" s="126"/>
      <c r="O18" s="126"/>
      <c r="P18" s="126"/>
      <c r="Q18" s="126"/>
      <c r="R18" s="126"/>
      <c r="S18" s="126"/>
      <c r="T18" s="126"/>
      <c r="U18" s="126"/>
      <c r="V18" s="131"/>
      <c r="W18" s="159">
        <f>+'Adatok INPUT'!AB39</f>
        <v>161</v>
      </c>
      <c r="X18" s="159">
        <f>+'Adatok INPUT'!AC39</f>
        <v>0</v>
      </c>
      <c r="Y18" s="159">
        <f>+'Adatok INPUT'!AD39</f>
        <v>465</v>
      </c>
      <c r="AA18" s="132"/>
    </row>
    <row r="19" spans="2:25" ht="18" customHeight="1">
      <c r="B19" s="123" t="s">
        <v>56</v>
      </c>
      <c r="C19" s="130" t="str">
        <f>+'Adatok INPUT'!D40</f>
        <v>III.</v>
      </c>
      <c r="D19" s="127" t="str">
        <f>+'Adatok INPUT'!F40</f>
        <v>Befektetett Pénzügyi Eszközök</v>
      </c>
      <c r="E19" s="127"/>
      <c r="F19" s="127"/>
      <c r="G19" s="127"/>
      <c r="H19" s="127"/>
      <c r="I19" s="127"/>
      <c r="J19" s="127"/>
      <c r="K19" s="127"/>
      <c r="L19" s="127"/>
      <c r="M19" s="126"/>
      <c r="N19" s="126"/>
      <c r="O19" s="126"/>
      <c r="P19" s="126"/>
      <c r="Q19" s="126"/>
      <c r="R19" s="126"/>
      <c r="S19" s="126"/>
      <c r="T19" s="126"/>
      <c r="U19" s="126"/>
      <c r="V19" s="131"/>
      <c r="W19" s="159">
        <f>+'Adatok INPUT'!AB40</f>
        <v>0</v>
      </c>
      <c r="X19" s="159">
        <f>+'Adatok INPUT'!AC40</f>
        <v>0</v>
      </c>
      <c r="Y19" s="160">
        <f>+'Adatok INPUT'!AD40</f>
        <v>0</v>
      </c>
    </row>
    <row r="20" spans="2:25" ht="18" customHeight="1">
      <c r="B20" s="123" t="s">
        <v>61</v>
      </c>
      <c r="C20" s="124" t="str">
        <f>+'Adatok INPUT'!D41</f>
        <v>B.</v>
      </c>
      <c r="D20" s="125" t="str">
        <f>+'Adatok INPUT'!F41</f>
        <v>Forgóeszközök</v>
      </c>
      <c r="E20" s="125"/>
      <c r="F20" s="125"/>
      <c r="G20" s="125"/>
      <c r="H20" s="125"/>
      <c r="I20" s="125"/>
      <c r="J20" s="125"/>
      <c r="K20" s="125"/>
      <c r="L20" s="125"/>
      <c r="M20" s="126"/>
      <c r="N20" s="126"/>
      <c r="O20" s="126"/>
      <c r="P20" s="126"/>
      <c r="Q20" s="126"/>
      <c r="R20" s="128"/>
      <c r="S20" s="128"/>
      <c r="T20" s="126"/>
      <c r="U20" s="126"/>
      <c r="V20" s="129"/>
      <c r="W20" s="161">
        <f>+'Adatok INPUT'!AB41</f>
        <v>11011</v>
      </c>
      <c r="X20" s="161">
        <f>+'Adatok INPUT'!AC41</f>
        <v>0</v>
      </c>
      <c r="Y20" s="162">
        <f>+'Adatok INPUT'!AD41</f>
        <v>13054</v>
      </c>
    </row>
    <row r="21" spans="2:25" ht="18" customHeight="1">
      <c r="B21" s="123" t="s">
        <v>66</v>
      </c>
      <c r="C21" s="130" t="str">
        <f>+'Adatok INPUT'!D42</f>
        <v>I.</v>
      </c>
      <c r="D21" s="127" t="str">
        <f>+'Adatok INPUT'!F42</f>
        <v>Készletek</v>
      </c>
      <c r="E21" s="127"/>
      <c r="F21" s="127"/>
      <c r="G21" s="127"/>
      <c r="H21" s="127"/>
      <c r="I21" s="127"/>
      <c r="J21" s="127"/>
      <c r="K21" s="127"/>
      <c r="L21" s="127"/>
      <c r="M21" s="126"/>
      <c r="N21" s="126"/>
      <c r="O21" s="126"/>
      <c r="P21" s="126"/>
      <c r="Q21" s="127"/>
      <c r="R21" s="126"/>
      <c r="S21" s="126"/>
      <c r="T21" s="126"/>
      <c r="U21" s="126"/>
      <c r="V21" s="131"/>
      <c r="W21" s="159">
        <f>+'Adatok INPUT'!AB42</f>
        <v>0</v>
      </c>
      <c r="X21" s="159">
        <f>+'Adatok INPUT'!AC42</f>
        <v>0</v>
      </c>
      <c r="Y21" s="160">
        <f>+'Adatok INPUT'!AD42</f>
        <v>0</v>
      </c>
    </row>
    <row r="22" spans="2:25" ht="18" customHeight="1">
      <c r="B22" s="123" t="s">
        <v>70</v>
      </c>
      <c r="C22" s="130" t="str">
        <f>+'Adatok INPUT'!D43</f>
        <v>II.</v>
      </c>
      <c r="D22" s="127" t="str">
        <f>+'Adatok INPUT'!F43</f>
        <v>Követelések</v>
      </c>
      <c r="E22" s="127"/>
      <c r="F22" s="127"/>
      <c r="G22" s="127"/>
      <c r="H22" s="127"/>
      <c r="I22" s="127"/>
      <c r="J22" s="127"/>
      <c r="K22" s="127"/>
      <c r="L22" s="127"/>
      <c r="M22" s="126"/>
      <c r="N22" s="126"/>
      <c r="O22" s="126"/>
      <c r="P22" s="126"/>
      <c r="Q22" s="128"/>
      <c r="R22" s="126"/>
      <c r="S22" s="126"/>
      <c r="T22" s="126"/>
      <c r="U22" s="126"/>
      <c r="V22" s="129"/>
      <c r="W22" s="159">
        <f>+'Adatok INPUT'!AB43</f>
        <v>0</v>
      </c>
      <c r="X22" s="159">
        <f>+'Adatok INPUT'!AC43</f>
        <v>0</v>
      </c>
      <c r="Y22" s="160">
        <f>+'Adatok INPUT'!AD43</f>
        <v>0</v>
      </c>
    </row>
    <row r="23" spans="2:25" ht="18" customHeight="1">
      <c r="B23" s="335" t="s">
        <v>74</v>
      </c>
      <c r="C23" s="323" t="str">
        <f>+'Adatok INPUT'!D44</f>
        <v>III.</v>
      </c>
      <c r="D23" s="324" t="str">
        <f>+'Adatok INPUT'!F44</f>
        <v>Értékpapírok</v>
      </c>
      <c r="E23" s="324"/>
      <c r="F23" s="324"/>
      <c r="G23" s="324"/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5"/>
      <c r="S23" s="325"/>
      <c r="T23" s="325"/>
      <c r="U23" s="325"/>
      <c r="V23" s="326"/>
      <c r="W23" s="187">
        <f>+'Adatok INPUT'!AB44</f>
        <v>0</v>
      </c>
      <c r="X23" s="187">
        <f>+'Adatok INPUT'!AC44</f>
        <v>0</v>
      </c>
      <c r="Y23" s="188">
        <f>+'Adatok INPUT'!AD44</f>
        <v>0</v>
      </c>
    </row>
    <row r="24" spans="2:25" ht="18" customHeight="1">
      <c r="B24" s="336" t="s">
        <v>78</v>
      </c>
      <c r="C24" s="337" t="str">
        <f>+'Adatok INPUT'!D45</f>
        <v>IV.</v>
      </c>
      <c r="D24" s="338" t="str">
        <f>+'Adatok INPUT'!F45</f>
        <v>Pénzeszközök</v>
      </c>
      <c r="E24" s="338"/>
      <c r="F24" s="338"/>
      <c r="G24" s="338"/>
      <c r="H24" s="338"/>
      <c r="I24" s="338"/>
      <c r="J24" s="338"/>
      <c r="K24" s="338"/>
      <c r="L24" s="338"/>
      <c r="M24" s="339"/>
      <c r="N24" s="339"/>
      <c r="O24" s="339"/>
      <c r="P24" s="339"/>
      <c r="Q24" s="339"/>
      <c r="R24" s="339"/>
      <c r="S24" s="339"/>
      <c r="T24" s="339"/>
      <c r="U24" s="339"/>
      <c r="V24" s="340"/>
      <c r="W24" s="341">
        <f>+'Adatok INPUT'!AB45</f>
        <v>11011</v>
      </c>
      <c r="X24" s="341">
        <f>+'Adatok INPUT'!AC45</f>
        <v>0</v>
      </c>
      <c r="Y24" s="341">
        <f>+'Adatok INPUT'!AD45</f>
        <v>13054</v>
      </c>
    </row>
    <row r="25" spans="2:25" ht="18" customHeight="1" thickBot="1">
      <c r="B25" s="154" t="s">
        <v>83</v>
      </c>
      <c r="C25" s="155" t="str">
        <f>+'Adatok INPUT'!D46</f>
        <v>C.</v>
      </c>
      <c r="D25" s="156" t="str">
        <f>+'Adatok INPUT'!F46</f>
        <v>Aktív időbeli elhatárolások</v>
      </c>
      <c r="E25" s="135"/>
      <c r="F25" s="135"/>
      <c r="G25" s="135"/>
      <c r="H25" s="135"/>
      <c r="I25" s="135"/>
      <c r="J25" s="135"/>
      <c r="K25" s="135"/>
      <c r="L25" s="135"/>
      <c r="M25" s="136"/>
      <c r="N25" s="136"/>
      <c r="O25" s="136"/>
      <c r="P25" s="136"/>
      <c r="Q25" s="136"/>
      <c r="R25" s="136"/>
      <c r="S25" s="136"/>
      <c r="T25" s="136"/>
      <c r="U25" s="136"/>
      <c r="V25" s="137"/>
      <c r="W25" s="163">
        <f>+'Adatok INPUT'!AB46</f>
        <v>21</v>
      </c>
      <c r="X25" s="163">
        <f>+'Adatok INPUT'!AC46</f>
        <v>0</v>
      </c>
      <c r="Y25" s="164">
        <v>12</v>
      </c>
    </row>
    <row r="26" spans="2:25" ht="24" customHeight="1" thickBot="1">
      <c r="B26" s="154" t="s">
        <v>88</v>
      </c>
      <c r="C26" s="138" t="str">
        <f>+'Adatok INPUT'!F47</f>
        <v>ESZKÖZÖK ÖSSZESEN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9"/>
      <c r="Q26" s="136"/>
      <c r="R26" s="136"/>
      <c r="S26" s="136"/>
      <c r="T26" s="136"/>
      <c r="U26" s="136"/>
      <c r="V26" s="140"/>
      <c r="W26" s="163">
        <f>+'Adatok INPUT'!AB47</f>
        <v>11193</v>
      </c>
      <c r="X26" s="163">
        <f>+'Adatok INPUT'!AC47</f>
        <v>0</v>
      </c>
      <c r="Y26" s="164">
        <f>+'Adatok INPUT'!AD47</f>
        <v>13531</v>
      </c>
    </row>
    <row r="27" spans="2:25" ht="18" customHeight="1">
      <c r="B27" s="133" t="s">
        <v>97</v>
      </c>
      <c r="C27" s="124" t="str">
        <f>+'Adatok INPUT'!D48</f>
        <v>D.</v>
      </c>
      <c r="D27" s="125" t="str">
        <f>+'Adatok INPUT'!F48</f>
        <v>Saját tőke</v>
      </c>
      <c r="E27" s="125"/>
      <c r="F27" s="125"/>
      <c r="G27" s="125"/>
      <c r="H27" s="125"/>
      <c r="I27" s="125"/>
      <c r="J27" s="125"/>
      <c r="K27" s="125"/>
      <c r="L27" s="125"/>
      <c r="M27" s="126"/>
      <c r="N27" s="127"/>
      <c r="O27" s="126"/>
      <c r="P27" s="126"/>
      <c r="Q27" s="126"/>
      <c r="R27" s="126"/>
      <c r="S27" s="126"/>
      <c r="T27" s="126"/>
      <c r="U27" s="126"/>
      <c r="V27" s="129"/>
      <c r="W27" s="161">
        <f>+'Adatok INPUT'!AB48</f>
        <v>11193</v>
      </c>
      <c r="X27" s="161">
        <f>+'Adatok INPUT'!AC48</f>
        <v>0</v>
      </c>
      <c r="Y27" s="162">
        <f>+'Adatok INPUT'!AD48</f>
        <v>13531</v>
      </c>
    </row>
    <row r="28" spans="2:25" ht="18" customHeight="1">
      <c r="B28" s="133" t="s">
        <v>99</v>
      </c>
      <c r="C28" s="128" t="str">
        <f>+'Adatok INPUT'!D49</f>
        <v>I.</v>
      </c>
      <c r="D28" s="127" t="str">
        <f>+'Adatok INPUT'!F49</f>
        <v>Induló tőke / Jegyzett tőke</v>
      </c>
      <c r="E28" s="127"/>
      <c r="F28" s="127"/>
      <c r="G28" s="127"/>
      <c r="H28" s="127"/>
      <c r="I28" s="127"/>
      <c r="J28" s="127"/>
      <c r="K28" s="127"/>
      <c r="L28" s="127"/>
      <c r="M28" s="126"/>
      <c r="N28" s="126"/>
      <c r="O28" s="126"/>
      <c r="P28" s="126"/>
      <c r="Q28" s="126"/>
      <c r="R28" s="126"/>
      <c r="S28" s="126"/>
      <c r="T28" s="126"/>
      <c r="U28" s="126"/>
      <c r="V28" s="141"/>
      <c r="W28" s="159">
        <f>+'Adatok INPUT'!AB49</f>
        <v>200</v>
      </c>
      <c r="X28" s="159">
        <f>+'Adatok INPUT'!AC49</f>
        <v>0</v>
      </c>
      <c r="Y28" s="160">
        <f>+'Adatok INPUT'!AD49</f>
        <v>200</v>
      </c>
    </row>
    <row r="29" spans="2:25" ht="18" customHeight="1">
      <c r="B29" s="133" t="s">
        <v>101</v>
      </c>
      <c r="C29" s="130" t="str">
        <f>+'Adatok INPUT'!D50</f>
        <v>II.</v>
      </c>
      <c r="D29" s="127" t="str">
        <f>+'Adatok INPUT'!F50</f>
        <v>Tőkeváltozás / Eredmény</v>
      </c>
      <c r="E29" s="127"/>
      <c r="F29" s="127"/>
      <c r="G29" s="127"/>
      <c r="H29" s="127"/>
      <c r="I29" s="127"/>
      <c r="J29" s="127"/>
      <c r="K29" s="127"/>
      <c r="L29" s="127"/>
      <c r="M29" s="126"/>
      <c r="N29" s="126"/>
      <c r="O29" s="126"/>
      <c r="P29" s="126"/>
      <c r="Q29" s="126"/>
      <c r="R29" s="126"/>
      <c r="S29" s="126"/>
      <c r="T29" s="126"/>
      <c r="U29" s="126"/>
      <c r="V29" s="141"/>
      <c r="W29" s="159">
        <f>+'Adatok INPUT'!AB50</f>
        <v>9623</v>
      </c>
      <c r="X29" s="159">
        <f>+'Adatok INPUT'!AC50</f>
        <v>0</v>
      </c>
      <c r="Y29" s="160">
        <f>+'Adatok INPUT'!AD50</f>
        <v>10993</v>
      </c>
    </row>
    <row r="30" spans="2:25" ht="18" customHeight="1">
      <c r="B30" s="133" t="s">
        <v>103</v>
      </c>
      <c r="C30" s="130" t="str">
        <f>+'Adatok INPUT'!D51</f>
        <v>III.</v>
      </c>
      <c r="D30" s="127" t="str">
        <f>+'Adatok INPUT'!F51</f>
        <v>Lekötött tartalék</v>
      </c>
      <c r="E30" s="127"/>
      <c r="F30" s="127"/>
      <c r="G30" s="127"/>
      <c r="H30" s="127"/>
      <c r="I30" s="127"/>
      <c r="J30" s="127"/>
      <c r="K30" s="127"/>
      <c r="L30" s="127"/>
      <c r="M30" s="126"/>
      <c r="N30" s="126"/>
      <c r="O30" s="126"/>
      <c r="P30" s="126"/>
      <c r="Q30" s="126"/>
      <c r="R30" s="126"/>
      <c r="S30" s="126"/>
      <c r="T30" s="126"/>
      <c r="U30" s="126"/>
      <c r="V30" s="131"/>
      <c r="W30" s="159">
        <f>+'Adatok INPUT'!AB51</f>
        <v>0</v>
      </c>
      <c r="X30" s="159">
        <f>+'Adatok INPUT'!AC51</f>
        <v>0</v>
      </c>
      <c r="Y30" s="160">
        <f>+'Adatok INPUT'!AD51</f>
        <v>0</v>
      </c>
    </row>
    <row r="31" spans="2:25" ht="18" customHeight="1">
      <c r="B31" s="123" t="s">
        <v>105</v>
      </c>
      <c r="C31" s="128" t="str">
        <f>+'Adatok INPUT'!D52</f>
        <v>IV.</v>
      </c>
      <c r="D31" s="127" t="str">
        <f>+'Adatok INPUT'!F52</f>
        <v>Értékelési tartalék</v>
      </c>
      <c r="E31" s="127"/>
      <c r="F31" s="127"/>
      <c r="G31" s="127"/>
      <c r="H31" s="127"/>
      <c r="I31" s="127"/>
      <c r="J31" s="127"/>
      <c r="K31" s="127"/>
      <c r="L31" s="127"/>
      <c r="M31" s="126"/>
      <c r="N31" s="126"/>
      <c r="O31" s="126"/>
      <c r="P31" s="126"/>
      <c r="Q31" s="126"/>
      <c r="R31" s="126"/>
      <c r="S31" s="126"/>
      <c r="T31" s="126"/>
      <c r="U31" s="126"/>
      <c r="V31" s="131"/>
      <c r="W31" s="159">
        <f>+'Adatok INPUT'!AB52</f>
        <v>0</v>
      </c>
      <c r="X31" s="159">
        <f>+'Adatok INPUT'!AC52</f>
        <v>0</v>
      </c>
      <c r="Y31" s="160">
        <f>+'Adatok INPUT'!AD52</f>
        <v>0</v>
      </c>
    </row>
    <row r="32" spans="2:27" ht="18" customHeight="1">
      <c r="B32" s="123" t="s">
        <v>108</v>
      </c>
      <c r="C32" s="128" t="str">
        <f>+'Adatok INPUT'!D53</f>
        <v>V.</v>
      </c>
      <c r="D32" s="127" t="str">
        <f>+'Adatok INPUT'!F53</f>
        <v>Tárgyévi eredmény alaptevékenységből</v>
      </c>
      <c r="E32" s="127"/>
      <c r="F32" s="127"/>
      <c r="G32" s="127"/>
      <c r="H32" s="127"/>
      <c r="I32" s="127"/>
      <c r="J32" s="127"/>
      <c r="K32" s="127"/>
      <c r="L32" s="127"/>
      <c r="M32" s="126"/>
      <c r="N32" s="126"/>
      <c r="O32" s="126"/>
      <c r="P32" s="126"/>
      <c r="Q32" s="127"/>
      <c r="R32" s="126"/>
      <c r="S32" s="126"/>
      <c r="T32" s="126"/>
      <c r="U32" s="126"/>
      <c r="V32" s="131"/>
      <c r="W32" s="159">
        <f>+'Adatok INPUT'!AB53</f>
        <v>1370</v>
      </c>
      <c r="X32" s="159">
        <f>+'Adatok INPUT'!AC53</f>
        <v>0</v>
      </c>
      <c r="Y32" s="160">
        <f>+'Adatok INPUT'!AD53</f>
        <v>2338</v>
      </c>
      <c r="AA32" s="142"/>
    </row>
    <row r="33" spans="2:25" ht="18" customHeight="1">
      <c r="B33" s="123" t="s">
        <v>111</v>
      </c>
      <c r="C33" s="157" t="str">
        <f>+'Adatok INPUT'!D54</f>
        <v>VI.</v>
      </c>
      <c r="D33" s="158" t="str">
        <f>+'Adatok INPUT'!F54</f>
        <v>Tárgyévi eredmény vállalkozási tevékenységből</v>
      </c>
      <c r="E33" s="125"/>
      <c r="F33" s="125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31"/>
      <c r="W33" s="159">
        <f>+'Adatok INPUT'!AB54</f>
        <v>0</v>
      </c>
      <c r="X33" s="159">
        <f>+'Adatok INPUT'!AC54</f>
        <v>0</v>
      </c>
      <c r="Y33" s="160">
        <f>+'Adatok INPUT'!AD54</f>
        <v>0</v>
      </c>
    </row>
    <row r="34" spans="2:25" ht="18" customHeight="1">
      <c r="B34" s="123" t="s">
        <v>114</v>
      </c>
      <c r="C34" s="124" t="str">
        <f>+'Adatok INPUT'!D55</f>
        <v>E.</v>
      </c>
      <c r="D34" s="125" t="str">
        <f>+'Adatok INPUT'!F55</f>
        <v>Céltartalékok</v>
      </c>
      <c r="E34" s="125"/>
      <c r="F34" s="125"/>
      <c r="G34" s="125"/>
      <c r="H34" s="125"/>
      <c r="I34" s="125"/>
      <c r="J34" s="125"/>
      <c r="K34" s="125"/>
      <c r="L34" s="125"/>
      <c r="M34" s="126"/>
      <c r="N34" s="126"/>
      <c r="O34" s="126"/>
      <c r="P34" s="127"/>
      <c r="Q34" s="126"/>
      <c r="R34" s="126"/>
      <c r="S34" s="126"/>
      <c r="T34" s="126"/>
      <c r="U34" s="126"/>
      <c r="V34" s="131"/>
      <c r="W34" s="161">
        <f>+'Adatok INPUT'!AB55</f>
        <v>0</v>
      </c>
      <c r="X34" s="161">
        <f>+'Adatok INPUT'!AC55</f>
        <v>0</v>
      </c>
      <c r="Y34" s="162">
        <f>+'Adatok INPUT'!AD55</f>
        <v>0</v>
      </c>
    </row>
    <row r="35" spans="2:29" ht="18" customHeight="1">
      <c r="B35" s="123" t="s">
        <v>117</v>
      </c>
      <c r="C35" s="124" t="str">
        <f>+'Adatok INPUT'!D56</f>
        <v>F.</v>
      </c>
      <c r="D35" s="125" t="str">
        <f>+'Adatok INPUT'!F56</f>
        <v>Kötelezettségek</v>
      </c>
      <c r="E35" s="125"/>
      <c r="F35" s="125"/>
      <c r="G35" s="125"/>
      <c r="H35" s="125"/>
      <c r="I35" s="125"/>
      <c r="J35" s="125"/>
      <c r="K35" s="125"/>
      <c r="L35" s="125"/>
      <c r="M35" s="126"/>
      <c r="N35" s="126"/>
      <c r="O35" s="126"/>
      <c r="P35" s="126"/>
      <c r="Q35" s="128"/>
      <c r="R35" s="126"/>
      <c r="S35" s="126"/>
      <c r="T35" s="126"/>
      <c r="U35" s="126"/>
      <c r="V35" s="129"/>
      <c r="W35" s="161">
        <f>+'Adatok INPUT'!AB56</f>
        <v>0</v>
      </c>
      <c r="X35" s="161">
        <f>+'Adatok INPUT'!AC56</f>
        <v>0</v>
      </c>
      <c r="Y35" s="162">
        <f>+'Adatok INPUT'!AD56</f>
        <v>0</v>
      </c>
      <c r="AC35" s="143"/>
    </row>
    <row r="36" spans="2:25" ht="18" customHeight="1">
      <c r="B36" s="133" t="s">
        <v>119</v>
      </c>
      <c r="C36" s="130" t="str">
        <f>+'Adatok INPUT'!D57</f>
        <v>I.</v>
      </c>
      <c r="D36" s="127" t="str">
        <f>+'Adatok INPUT'!F57</f>
        <v>Hátrasorolt kötelezettségek</v>
      </c>
      <c r="E36" s="127"/>
      <c r="F36" s="127"/>
      <c r="G36" s="127"/>
      <c r="H36" s="127"/>
      <c r="I36" s="127"/>
      <c r="J36" s="127"/>
      <c r="K36" s="127"/>
      <c r="L36" s="127"/>
      <c r="M36" s="126"/>
      <c r="N36" s="126"/>
      <c r="O36" s="126"/>
      <c r="P36" s="126"/>
      <c r="Q36" s="126"/>
      <c r="R36" s="126"/>
      <c r="S36" s="126"/>
      <c r="T36" s="126"/>
      <c r="U36" s="126"/>
      <c r="V36" s="131"/>
      <c r="W36" s="159">
        <f>+'Adatok INPUT'!AB57</f>
        <v>0</v>
      </c>
      <c r="X36" s="159">
        <f>+'Adatok INPUT'!AC57</f>
        <v>0</v>
      </c>
      <c r="Y36" s="160">
        <f>+'Adatok INPUT'!AD57</f>
        <v>0</v>
      </c>
    </row>
    <row r="37" spans="2:25" ht="18" customHeight="1">
      <c r="B37" s="133" t="s">
        <v>121</v>
      </c>
      <c r="C37" s="130" t="str">
        <f>+'Adatok INPUT'!D58</f>
        <v>II.</v>
      </c>
      <c r="D37" s="127" t="str">
        <f>+'Adatok INPUT'!F58</f>
        <v>Hosszú lejáratú kötelezettségek</v>
      </c>
      <c r="E37" s="127"/>
      <c r="F37" s="127"/>
      <c r="G37" s="127"/>
      <c r="H37" s="127"/>
      <c r="I37" s="127"/>
      <c r="J37" s="127"/>
      <c r="K37" s="127"/>
      <c r="L37" s="127"/>
      <c r="M37" s="126"/>
      <c r="N37" s="126"/>
      <c r="O37" s="126"/>
      <c r="P37" s="126"/>
      <c r="Q37" s="126"/>
      <c r="R37" s="126"/>
      <c r="S37" s="126"/>
      <c r="T37" s="128"/>
      <c r="U37" s="126"/>
      <c r="V37" s="144"/>
      <c r="W37" s="159">
        <f>+'Adatok INPUT'!AB58</f>
        <v>0</v>
      </c>
      <c r="X37" s="159">
        <f>+'Adatok INPUT'!AC58</f>
        <v>0</v>
      </c>
      <c r="Y37" s="160">
        <f>+'Adatok INPUT'!AD58</f>
        <v>0</v>
      </c>
    </row>
    <row r="38" spans="2:25" ht="18" customHeight="1">
      <c r="B38" s="322" t="s">
        <v>123</v>
      </c>
      <c r="C38" s="323" t="str">
        <f>+'Adatok INPUT'!D59</f>
        <v>III.</v>
      </c>
      <c r="D38" s="324" t="str">
        <f>+'Adatok INPUT'!F59</f>
        <v>Rövid lejáratú kötelezettségek</v>
      </c>
      <c r="E38" s="324"/>
      <c r="F38" s="324"/>
      <c r="G38" s="324"/>
      <c r="H38" s="324"/>
      <c r="I38" s="324"/>
      <c r="J38" s="324"/>
      <c r="K38" s="324"/>
      <c r="L38" s="324"/>
      <c r="M38" s="325"/>
      <c r="N38" s="325"/>
      <c r="O38" s="325"/>
      <c r="P38" s="325"/>
      <c r="Q38" s="325"/>
      <c r="R38" s="325"/>
      <c r="S38" s="325"/>
      <c r="T38" s="325"/>
      <c r="U38" s="325"/>
      <c r="V38" s="326"/>
      <c r="W38" s="187">
        <f>+'Adatok INPUT'!AB59</f>
        <v>0</v>
      </c>
      <c r="X38" s="187">
        <f>+'Adatok INPUT'!AC59</f>
        <v>0</v>
      </c>
      <c r="Y38" s="188">
        <f>+'Adatok INPUT'!AD59</f>
        <v>0</v>
      </c>
    </row>
    <row r="39" spans="2:25" ht="18" customHeight="1" thickBot="1">
      <c r="B39" s="327" t="s">
        <v>126</v>
      </c>
      <c r="C39" s="328" t="str">
        <f>+'Adatok INPUT'!D60</f>
        <v>G.</v>
      </c>
      <c r="D39" s="329" t="str">
        <f>+'Adatok INPUT'!F60</f>
        <v>Passzív időbeli elhatárolások</v>
      </c>
      <c r="E39" s="330"/>
      <c r="F39" s="330"/>
      <c r="G39" s="330"/>
      <c r="H39" s="330"/>
      <c r="I39" s="330"/>
      <c r="J39" s="330"/>
      <c r="K39" s="330"/>
      <c r="L39" s="330"/>
      <c r="M39" s="331"/>
      <c r="N39" s="331"/>
      <c r="O39" s="331"/>
      <c r="P39" s="331"/>
      <c r="Q39" s="331"/>
      <c r="R39" s="331"/>
      <c r="S39" s="331"/>
      <c r="T39" s="331"/>
      <c r="U39" s="331"/>
      <c r="V39" s="332"/>
      <c r="W39" s="333">
        <f>+'Adatok INPUT'!AB60</f>
        <v>0</v>
      </c>
      <c r="X39" s="333">
        <f>+'Adatok INPUT'!AC60</f>
        <v>0</v>
      </c>
      <c r="Y39" s="334">
        <f>+'Adatok INPUT'!AD60</f>
        <v>0</v>
      </c>
    </row>
    <row r="40" spans="2:25" ht="24" customHeight="1" thickBot="1">
      <c r="B40" s="134" t="s">
        <v>193</v>
      </c>
      <c r="C40" s="138" t="str">
        <f>+'Adatok INPUT'!F61</f>
        <v>FORRÁSOK ÖSSZESEN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40"/>
      <c r="W40" s="163">
        <f>+'Adatok INPUT'!AB61</f>
        <v>11193</v>
      </c>
      <c r="X40" s="163">
        <f>+'Adatok INPUT'!AC61</f>
        <v>0</v>
      </c>
      <c r="Y40" s="164">
        <f>+'Adatok INPUT'!AD61</f>
        <v>13531</v>
      </c>
    </row>
    <row r="41" ht="47.25" customHeight="1"/>
    <row r="42" ht="27" customHeight="1"/>
    <row r="43" spans="2:25" ht="12.75">
      <c r="B43" s="91" t="s">
        <v>194</v>
      </c>
      <c r="C43" s="105" t="str">
        <f>+'Borító - OUTPUT'!D29</f>
        <v>Budapest, 2015. május 12.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45" t="s">
        <v>182</v>
      </c>
      <c r="V43" s="145"/>
      <c r="W43" s="105"/>
      <c r="X43" s="105"/>
      <c r="Y43" s="105"/>
    </row>
    <row r="44" spans="23:25" ht="12.75">
      <c r="W44" s="94" t="str">
        <f>+'Borító - OUTPUT'!W30</f>
        <v>a társadalmi szervezet vezetője (képviselője)</v>
      </c>
      <c r="X44" s="94"/>
      <c r="Y44" s="94"/>
    </row>
    <row r="45" spans="23:25" ht="12.75">
      <c r="W45" s="94"/>
      <c r="X45" s="94"/>
      <c r="Y45" s="94"/>
    </row>
    <row r="46" spans="2:25" ht="10.5" customHeight="1">
      <c r="B46" s="236" t="str">
        <f>+'Borító - OUTPUT'!B32</f>
        <v>Az adatok</v>
      </c>
      <c r="W46" s="94"/>
      <c r="X46" s="94"/>
      <c r="Y46" s="94"/>
    </row>
    <row r="47" spans="2:25" ht="10.5" customHeight="1">
      <c r="B47" s="236" t="str">
        <f>+'Borító - OUTPUT'!B33</f>
        <v>könyvvizsgálattal</v>
      </c>
      <c r="W47" s="94"/>
      <c r="X47" s="94"/>
      <c r="Y47" s="94"/>
    </row>
    <row r="48" spans="2:25" ht="10.5" customHeight="1">
      <c r="B48" s="236" t="str">
        <f>+'Borító - OUTPUT'!B34</f>
        <v>nincsenek alátámasztva!</v>
      </c>
      <c r="W48" s="94"/>
      <c r="X48" s="94"/>
      <c r="Y48" s="94"/>
    </row>
    <row r="49" spans="2:25" ht="12.75">
      <c r="B49" s="236"/>
      <c r="T49" s="146"/>
      <c r="W49" s="147"/>
      <c r="X49" s="147"/>
      <c r="Y49" s="147"/>
    </row>
    <row r="50" spans="2:25" ht="12.75">
      <c r="B50" s="236"/>
      <c r="W50" s="147"/>
      <c r="X50" s="147"/>
      <c r="Y50" s="147"/>
    </row>
    <row r="51" ht="12.75">
      <c r="B51" s="236"/>
    </row>
  </sheetData>
  <sheetProtection/>
  <printOptions/>
  <pageMargins left="0.4724409448818898" right="0.31496062992125984" top="0.6299212598425197" bottom="0.7480314960629921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55"/>
  <sheetViews>
    <sheetView showGridLines="0" zoomScale="90" zoomScaleNormal="90" zoomScalePageLayoutView="0" workbookViewId="0" topLeftCell="B19">
      <selection activeCell="D49" sqref="D49"/>
    </sheetView>
  </sheetViews>
  <sheetFormatPr defaultColWidth="9.00390625" defaultRowHeight="12.75"/>
  <cols>
    <col min="1" max="1" width="1.625" style="91" customWidth="1"/>
    <col min="2" max="2" width="5.125" style="91" customWidth="1"/>
    <col min="3" max="22" width="3.375" style="91" customWidth="1"/>
    <col min="23" max="25" width="14.25390625" style="91" customWidth="1"/>
    <col min="26" max="16384" width="9.125" style="91" customWidth="1"/>
  </cols>
  <sheetData>
    <row r="1" spans="2:25" ht="12.75">
      <c r="B1" s="92"/>
      <c r="C1" s="148">
        <f>+'Adatok INPUT'!C7</f>
        <v>1</v>
      </c>
      <c r="D1" s="149">
        <f>+'Adatok INPUT'!D7</f>
        <v>8</v>
      </c>
      <c r="E1" s="149">
        <f>+'Adatok INPUT'!E7</f>
        <v>1</v>
      </c>
      <c r="F1" s="149">
        <f>+'Adatok INPUT'!F7</f>
        <v>3</v>
      </c>
      <c r="G1" s="149">
        <f>+'Adatok INPUT'!G7</f>
        <v>3</v>
      </c>
      <c r="H1" s="149">
        <f>+'Adatok INPUT'!H7</f>
        <v>4</v>
      </c>
      <c r="I1" s="149">
        <f>+'Adatok INPUT'!I7</f>
        <v>8</v>
      </c>
      <c r="J1" s="150">
        <f>+'Adatok INPUT'!J7</f>
        <v>0</v>
      </c>
      <c r="K1" s="151" t="str">
        <f>+'Adatok INPUT'!K7</f>
        <v>-</v>
      </c>
      <c r="L1" s="152">
        <f>+'Adatok INPUT'!L7</f>
        <v>9</v>
      </c>
      <c r="M1" s="149">
        <f>+'Adatok INPUT'!M7</f>
        <v>4</v>
      </c>
      <c r="N1" s="149">
        <f>+'Adatok INPUT'!N7</f>
        <v>9</v>
      </c>
      <c r="O1" s="150">
        <f>+'Adatok INPUT'!O7</f>
        <v>9</v>
      </c>
      <c r="P1" s="151" t="str">
        <f>+'Adatok INPUT'!P7</f>
        <v>-</v>
      </c>
      <c r="Q1" s="152">
        <f>+'Adatok INPUT'!Q7</f>
        <v>5</v>
      </c>
      <c r="R1" s="149">
        <f>+'Adatok INPUT'!R7</f>
        <v>6</v>
      </c>
      <c r="S1" s="150">
        <f>+'Adatok INPUT'!S7</f>
        <v>9</v>
      </c>
      <c r="T1" s="151" t="str">
        <f>+'Adatok INPUT'!T7</f>
        <v>-</v>
      </c>
      <c r="U1" s="152">
        <f>+'Adatok INPUT'!U7</f>
        <v>0</v>
      </c>
      <c r="V1" s="153">
        <f>+'Adatok INPUT'!V7</f>
        <v>1</v>
      </c>
      <c r="Y1" s="93">
        <f>+'Adatok INPUT'!C12</f>
        <v>2014</v>
      </c>
    </row>
    <row r="2" spans="2:22" ht="12.75">
      <c r="B2" s="92"/>
      <c r="C2" s="92" t="str">
        <f>+'Borító - OUTPUT'!B2</f>
        <v>Statisztikai számjel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2:22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5"/>
    </row>
    <row r="4" spans="2:22" ht="3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ht="12.75" customHeight="1" hidden="1"/>
    <row r="6" spans="2:25" ht="22.5" customHeight="1">
      <c r="B6" s="96" t="str">
        <f>+'Adatok INPUT'!C3</f>
        <v>Culturelle  Alapítvány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98"/>
    </row>
    <row r="7" spans="2:25" ht="2.25" customHeigh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2:25" ht="12" customHeight="1">
      <c r="B8" s="98" t="str">
        <f>+'Adatok INPUT'!C5</f>
        <v>1039 Budapest Kossuth Lajos utca 14.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8"/>
    </row>
    <row r="9" ht="15.75" customHeight="1"/>
    <row r="10" spans="2:25" ht="45" customHeight="1">
      <c r="B10" s="99" t="s">
        <v>195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2:25" s="101" customFormat="1" ht="25.5" customHeight="1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2:25" ht="32.25" customHeight="1">
      <c r="B12" s="165" t="s">
        <v>184</v>
      </c>
      <c r="C12" s="105"/>
      <c r="D12" s="105"/>
      <c r="E12" s="106"/>
      <c r="F12" s="97"/>
      <c r="G12" s="97"/>
      <c r="H12" s="97"/>
      <c r="I12" s="97"/>
      <c r="J12" s="97"/>
      <c r="K12" s="97"/>
      <c r="L12" s="97"/>
      <c r="M12" s="107"/>
      <c r="N12" s="107"/>
      <c r="O12" s="107"/>
      <c r="P12" s="107"/>
      <c r="Q12" s="107"/>
      <c r="R12" s="107"/>
      <c r="S12" s="107"/>
      <c r="T12" s="97"/>
      <c r="U12" s="97"/>
      <c r="V12" s="97"/>
      <c r="W12" s="107"/>
      <c r="X12" s="107"/>
      <c r="Y12" s="166" t="str">
        <f>+'Borító - OUTPUT'!B21</f>
        <v>2014. január 01. - 2014. december 31.</v>
      </c>
    </row>
    <row r="13" ht="18.75" customHeight="1" thickBot="1">
      <c r="Y13" s="111" t="str">
        <f>+'Mérleg - OUTPUT'!Y13</f>
        <v>adatok E Ft-ban</v>
      </c>
    </row>
    <row r="14" spans="2:25" ht="31.5" customHeight="1">
      <c r="B14" s="112" t="s">
        <v>33</v>
      </c>
      <c r="C14" s="113" t="str">
        <f>+'Mérleg - OUTPUT'!C14</f>
        <v>A tétel megnevezése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 t="str">
        <f>+'Mérleg - OUTPUT'!W14</f>
        <v>Előző év</v>
      </c>
      <c r="X14" s="117" t="str">
        <f>+'Mérleg - OUTPUT'!X14</f>
        <v>Előző év(ek) mód.</v>
      </c>
      <c r="Y14" s="118" t="str">
        <f>+'Mérleg - OUTPUT'!Y14</f>
        <v>Tárgyév</v>
      </c>
    </row>
    <row r="15" spans="2:25" ht="11.25" customHeight="1" thickBot="1">
      <c r="B15" s="170" t="s">
        <v>188</v>
      </c>
      <c r="C15" s="109" t="s">
        <v>189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71"/>
      <c r="W15" s="172" t="s">
        <v>190</v>
      </c>
      <c r="X15" s="172" t="s">
        <v>191</v>
      </c>
      <c r="Y15" s="173" t="s">
        <v>192</v>
      </c>
    </row>
    <row r="16" spans="2:25" ht="18" customHeight="1" thickBot="1">
      <c r="B16" s="319" t="s">
        <v>41</v>
      </c>
      <c r="C16" s="175" t="str">
        <f>+'Adatok INPUT'!C68</f>
        <v>A.</v>
      </c>
      <c r="D16" s="176" t="str">
        <f>+'Adatok INPUT'!F68</f>
        <v>Összes közhasznú tevékenység bevétele</v>
      </c>
      <c r="E16" s="176"/>
      <c r="F16" s="176"/>
      <c r="G16" s="176"/>
      <c r="H16" s="176"/>
      <c r="I16" s="176"/>
      <c r="J16" s="176"/>
      <c r="K16" s="176"/>
      <c r="L16" s="176"/>
      <c r="M16" s="177"/>
      <c r="N16" s="177"/>
      <c r="O16" s="177"/>
      <c r="P16" s="177"/>
      <c r="Q16" s="176"/>
      <c r="R16" s="177"/>
      <c r="S16" s="178"/>
      <c r="T16" s="177"/>
      <c r="U16" s="177"/>
      <c r="V16" s="179"/>
      <c r="W16" s="180">
        <f>+'Adatok INPUT'!AB68</f>
        <v>3113</v>
      </c>
      <c r="X16" s="180">
        <f>+'Adatok INPUT'!AC68</f>
        <v>0</v>
      </c>
      <c r="Y16" s="180">
        <f>+'Adatok INPUT'!AD68</f>
        <v>6118</v>
      </c>
    </row>
    <row r="17" spans="2:25" ht="18" customHeight="1">
      <c r="B17" s="320" t="s">
        <v>46</v>
      </c>
      <c r="C17" s="157">
        <f>+'Adatok INPUT'!C69</f>
        <v>0</v>
      </c>
      <c r="D17" s="158" t="str">
        <f>+'Adatok INPUT'!D69</f>
        <v>1.</v>
      </c>
      <c r="E17" s="158" t="str">
        <f>+'Adatok INPUT'!F69</f>
        <v>Közhasznú célú működésre kapott támogatás</v>
      </c>
      <c r="F17" s="158"/>
      <c r="G17" s="158"/>
      <c r="H17" s="158"/>
      <c r="I17" s="158"/>
      <c r="J17" s="158"/>
      <c r="K17" s="158"/>
      <c r="L17" s="158"/>
      <c r="M17" s="167"/>
      <c r="N17" s="167"/>
      <c r="O17" s="167"/>
      <c r="P17" s="167"/>
      <c r="Q17" s="158"/>
      <c r="R17" s="167"/>
      <c r="S17" s="168"/>
      <c r="T17" s="167"/>
      <c r="U17" s="167"/>
      <c r="V17" s="169"/>
      <c r="W17" s="159"/>
      <c r="X17" s="159">
        <f>+'Adatok INPUT'!AC69</f>
        <v>0</v>
      </c>
      <c r="Y17" s="160"/>
    </row>
    <row r="18" spans="2:25" ht="18" customHeight="1">
      <c r="B18" s="320" t="s">
        <v>51</v>
      </c>
      <c r="C18" s="157">
        <f>+'Adatok INPUT'!C70</f>
        <v>0</v>
      </c>
      <c r="D18" s="158">
        <f>+'Adatok INPUT'!D70</f>
        <v>0</v>
      </c>
      <c r="E18" s="158" t="str">
        <f>+'Adatok INPUT'!E70</f>
        <v>a)</v>
      </c>
      <c r="F18" s="158" t="str">
        <f>+'Adatok INPUT'!F70</f>
        <v>alapítótól</v>
      </c>
      <c r="G18" s="158"/>
      <c r="H18" s="158"/>
      <c r="I18" s="158"/>
      <c r="J18" s="158"/>
      <c r="K18" s="158"/>
      <c r="L18" s="158"/>
      <c r="M18" s="167"/>
      <c r="N18" s="167"/>
      <c r="O18" s="167"/>
      <c r="P18" s="167"/>
      <c r="Q18" s="158"/>
      <c r="R18" s="167"/>
      <c r="S18" s="168"/>
      <c r="T18" s="167"/>
      <c r="U18" s="167"/>
      <c r="V18" s="169"/>
      <c r="W18" s="159">
        <f>+'Adatok INPUT'!AB70</f>
        <v>0</v>
      </c>
      <c r="X18" s="159">
        <f>+'Adatok INPUT'!AC70</f>
        <v>0</v>
      </c>
      <c r="Y18" s="160"/>
    </row>
    <row r="19" spans="2:25" ht="18" customHeight="1">
      <c r="B19" s="320" t="s">
        <v>56</v>
      </c>
      <c r="C19" s="157">
        <f>+'Adatok INPUT'!C71</f>
        <v>0</v>
      </c>
      <c r="D19" s="158">
        <f>+'Adatok INPUT'!D71</f>
        <v>0</v>
      </c>
      <c r="E19" s="158" t="str">
        <f>+'Adatok INPUT'!E71</f>
        <v>b)</v>
      </c>
      <c r="F19" s="158" t="str">
        <f>+'Adatok INPUT'!F71</f>
        <v>központi költségvetéstől</v>
      </c>
      <c r="G19" s="158"/>
      <c r="H19" s="158"/>
      <c r="I19" s="158"/>
      <c r="J19" s="158"/>
      <c r="K19" s="158"/>
      <c r="L19" s="158"/>
      <c r="M19" s="167"/>
      <c r="N19" s="167"/>
      <c r="O19" s="167"/>
      <c r="P19" s="167"/>
      <c r="Q19" s="158"/>
      <c r="R19" s="167"/>
      <c r="S19" s="168"/>
      <c r="T19" s="167"/>
      <c r="U19" s="167"/>
      <c r="V19" s="169"/>
      <c r="W19" s="159">
        <v>1000</v>
      </c>
      <c r="X19" s="159">
        <f>+'Adatok INPUT'!AC71</f>
        <v>0</v>
      </c>
      <c r="Y19" s="160"/>
    </row>
    <row r="20" spans="2:25" ht="18" customHeight="1">
      <c r="B20" s="320" t="s">
        <v>61</v>
      </c>
      <c r="C20" s="157">
        <f>+'Adatok INPUT'!C72</f>
        <v>0</v>
      </c>
      <c r="D20" s="158">
        <f>+'Adatok INPUT'!D72</f>
        <v>0</v>
      </c>
      <c r="E20" s="158" t="str">
        <f>+'Adatok INPUT'!E72</f>
        <v>c)</v>
      </c>
      <c r="F20" s="158" t="str">
        <f>+'Adatok INPUT'!F72</f>
        <v>helyi önkormányzattól</v>
      </c>
      <c r="G20" s="158"/>
      <c r="H20" s="158"/>
      <c r="I20" s="158"/>
      <c r="J20" s="158"/>
      <c r="K20" s="158"/>
      <c r="L20" s="158"/>
      <c r="M20" s="167"/>
      <c r="N20" s="167"/>
      <c r="O20" s="167"/>
      <c r="P20" s="167"/>
      <c r="Q20" s="158"/>
      <c r="R20" s="167"/>
      <c r="S20" s="168"/>
      <c r="T20" s="167"/>
      <c r="U20" s="167"/>
      <c r="V20" s="169"/>
      <c r="W20" s="159">
        <f>+'Adatok INPUT'!AB72</f>
        <v>200</v>
      </c>
      <c r="X20" s="159">
        <f>+'Adatok INPUT'!AC72</f>
        <v>0</v>
      </c>
      <c r="Y20" s="160"/>
    </row>
    <row r="21" spans="2:25" ht="18" customHeight="1">
      <c r="B21" s="320" t="s">
        <v>66</v>
      </c>
      <c r="C21" s="157">
        <f>+'Adatok INPUT'!C73</f>
        <v>0</v>
      </c>
      <c r="D21" s="158">
        <f>+'Adatok INPUT'!D73</f>
        <v>0</v>
      </c>
      <c r="E21" s="158" t="str">
        <f>+'Adatok INPUT'!E73</f>
        <v>d)</v>
      </c>
      <c r="F21" s="158" t="str">
        <f>+'Adatok INPUT'!F73</f>
        <v>egyéb</v>
      </c>
      <c r="G21" s="158"/>
      <c r="H21" s="158"/>
      <c r="I21" s="158"/>
      <c r="J21" s="158"/>
      <c r="K21" s="158"/>
      <c r="L21" s="158"/>
      <c r="M21" s="167"/>
      <c r="N21" s="167"/>
      <c r="O21" s="167"/>
      <c r="P21" s="167"/>
      <c r="Q21" s="158"/>
      <c r="R21" s="167"/>
      <c r="S21" s="168"/>
      <c r="T21" s="167"/>
      <c r="U21" s="167"/>
      <c r="V21" s="169"/>
      <c r="W21" s="159">
        <v>6083</v>
      </c>
      <c r="X21" s="159">
        <f>+'Adatok INPUT'!AC73</f>
        <v>0</v>
      </c>
      <c r="Y21" s="159">
        <f>+'Adatok INPUT'!AD73</f>
        <v>5866</v>
      </c>
    </row>
    <row r="22" spans="2:25" ht="18" customHeight="1">
      <c r="B22" s="320" t="s">
        <v>70</v>
      </c>
      <c r="C22" s="157">
        <f>+'Adatok INPUT'!C74</f>
        <v>0</v>
      </c>
      <c r="D22" s="158" t="str">
        <f>+'Adatok INPUT'!D74</f>
        <v>2.</v>
      </c>
      <c r="E22" s="158" t="str">
        <f>+'Adatok INPUT'!F74</f>
        <v>Pályázati úton elnyert támogatás</v>
      </c>
      <c r="F22" s="158"/>
      <c r="G22" s="158"/>
      <c r="H22" s="158"/>
      <c r="I22" s="158"/>
      <c r="J22" s="158"/>
      <c r="K22" s="158"/>
      <c r="L22" s="158"/>
      <c r="M22" s="167"/>
      <c r="N22" s="167"/>
      <c r="O22" s="167"/>
      <c r="P22" s="167"/>
      <c r="Q22" s="158"/>
      <c r="R22" s="167"/>
      <c r="S22" s="168"/>
      <c r="T22" s="167"/>
      <c r="U22" s="167"/>
      <c r="V22" s="169"/>
      <c r="W22" s="159">
        <f>+'Adatok INPUT'!AB74</f>
        <v>0</v>
      </c>
      <c r="X22" s="159">
        <f>+'Adatok INPUT'!AC74</f>
        <v>0</v>
      </c>
      <c r="Y22" s="160"/>
    </row>
    <row r="23" spans="2:25" ht="18" customHeight="1">
      <c r="B23" s="320" t="s">
        <v>74</v>
      </c>
      <c r="C23" s="157">
        <f>+'Adatok INPUT'!C75</f>
        <v>0</v>
      </c>
      <c r="D23" s="158" t="str">
        <f>+'Adatok INPUT'!D75</f>
        <v>3.</v>
      </c>
      <c r="E23" s="158" t="str">
        <f>+'Adatok INPUT'!F75</f>
        <v>Közhasznú tevékenységből származó bevétel</v>
      </c>
      <c r="F23" s="158"/>
      <c r="G23" s="158"/>
      <c r="H23" s="158"/>
      <c r="I23" s="158"/>
      <c r="J23" s="158"/>
      <c r="K23" s="158"/>
      <c r="L23" s="158"/>
      <c r="M23" s="167"/>
      <c r="N23" s="167"/>
      <c r="O23" s="167"/>
      <c r="P23" s="167"/>
      <c r="Q23" s="158"/>
      <c r="R23" s="167"/>
      <c r="S23" s="168"/>
      <c r="T23" s="167"/>
      <c r="U23" s="167"/>
      <c r="V23" s="169"/>
      <c r="W23" s="159"/>
      <c r="X23" s="159">
        <f>+'Adatok INPUT'!AC75</f>
        <v>0</v>
      </c>
      <c r="Y23" s="160"/>
    </row>
    <row r="24" spans="2:25" ht="18" customHeight="1">
      <c r="B24" s="320" t="s">
        <v>78</v>
      </c>
      <c r="C24" s="157">
        <f>+'Adatok INPUT'!C76</f>
        <v>0</v>
      </c>
      <c r="D24" s="158" t="str">
        <f>+'Adatok INPUT'!D76</f>
        <v>4.</v>
      </c>
      <c r="E24" s="158" t="str">
        <f>+'Adatok INPUT'!F76</f>
        <v>Tagdíjból származó bevétel</v>
      </c>
      <c r="F24" s="158"/>
      <c r="G24" s="158"/>
      <c r="H24" s="158"/>
      <c r="I24" s="158"/>
      <c r="J24" s="158"/>
      <c r="K24" s="158"/>
      <c r="L24" s="158"/>
      <c r="M24" s="167"/>
      <c r="N24" s="167"/>
      <c r="O24" s="167"/>
      <c r="P24" s="167"/>
      <c r="Q24" s="158"/>
      <c r="R24" s="167"/>
      <c r="S24" s="168"/>
      <c r="T24" s="167"/>
      <c r="U24" s="167"/>
      <c r="V24" s="169"/>
      <c r="W24" s="159">
        <f>+'Adatok INPUT'!AB76</f>
        <v>0</v>
      </c>
      <c r="X24" s="159">
        <f>+'Adatok INPUT'!AC76</f>
        <v>0</v>
      </c>
      <c r="Y24" s="160"/>
    </row>
    <row r="25" spans="2:25" ht="18" customHeight="1" thickBot="1">
      <c r="B25" s="321" t="s">
        <v>83</v>
      </c>
      <c r="C25" s="182">
        <f>+'Adatok INPUT'!C77</f>
        <v>0</v>
      </c>
      <c r="D25" s="183" t="str">
        <f>+'Adatok INPUT'!D77</f>
        <v>5.</v>
      </c>
      <c r="E25" s="183" t="str">
        <f>+'Adatok INPUT'!F77</f>
        <v>Egyéb bevétel</v>
      </c>
      <c r="F25" s="183"/>
      <c r="G25" s="183"/>
      <c r="H25" s="183"/>
      <c r="I25" s="183"/>
      <c r="J25" s="183"/>
      <c r="K25" s="183"/>
      <c r="L25" s="183"/>
      <c r="M25" s="184"/>
      <c r="N25" s="184"/>
      <c r="O25" s="184"/>
      <c r="P25" s="184"/>
      <c r="Q25" s="183"/>
      <c r="R25" s="184"/>
      <c r="S25" s="185"/>
      <c r="T25" s="184"/>
      <c r="U25" s="184"/>
      <c r="V25" s="186"/>
      <c r="W25" s="187">
        <v>691</v>
      </c>
      <c r="X25" s="187">
        <f>+'Adatok INPUT'!AC77</f>
        <v>0</v>
      </c>
      <c r="Y25" s="187">
        <f>+'Adatok INPUT'!AD77</f>
        <v>252</v>
      </c>
    </row>
    <row r="26" spans="2:25" ht="18" customHeight="1" thickBot="1">
      <c r="B26" s="319" t="s">
        <v>88</v>
      </c>
      <c r="C26" s="175" t="str">
        <f>+'Adatok INPUT'!C78</f>
        <v>B.</v>
      </c>
      <c r="D26" s="176" t="str">
        <f>+'Adatok INPUT'!F78</f>
        <v>Vállalkozási tevékenység bevétele</v>
      </c>
      <c r="E26" s="176"/>
      <c r="F26" s="176"/>
      <c r="G26" s="176"/>
      <c r="H26" s="176"/>
      <c r="I26" s="176"/>
      <c r="J26" s="176"/>
      <c r="K26" s="176"/>
      <c r="L26" s="176"/>
      <c r="M26" s="177"/>
      <c r="N26" s="177"/>
      <c r="O26" s="177"/>
      <c r="P26" s="177"/>
      <c r="Q26" s="176"/>
      <c r="R26" s="177"/>
      <c r="S26" s="178"/>
      <c r="T26" s="177"/>
      <c r="U26" s="177"/>
      <c r="V26" s="179"/>
      <c r="W26" s="180">
        <f>+'Adatok INPUT'!AB78</f>
        <v>0</v>
      </c>
      <c r="X26" s="180">
        <f>+'Adatok INPUT'!AC78</f>
        <v>0</v>
      </c>
      <c r="Y26" s="181"/>
    </row>
    <row r="27" spans="2:25" ht="18" customHeight="1" thickBot="1">
      <c r="B27" s="319" t="s">
        <v>92</v>
      </c>
      <c r="C27" s="175" t="str">
        <f>+'Adatok INPUT'!C79</f>
        <v>C.</v>
      </c>
      <c r="D27" s="176" t="str">
        <f>+'Adatok INPUT'!F79</f>
        <v>Összes bevétel (A+B)</v>
      </c>
      <c r="E27" s="176"/>
      <c r="F27" s="176"/>
      <c r="G27" s="176"/>
      <c r="H27" s="176"/>
      <c r="I27" s="176"/>
      <c r="J27" s="176"/>
      <c r="K27" s="176"/>
      <c r="L27" s="176"/>
      <c r="M27" s="177"/>
      <c r="N27" s="177"/>
      <c r="O27" s="177"/>
      <c r="P27" s="177"/>
      <c r="Q27" s="176"/>
      <c r="R27" s="177"/>
      <c r="S27" s="178"/>
      <c r="T27" s="177"/>
      <c r="U27" s="177"/>
      <c r="V27" s="179"/>
      <c r="W27" s="180">
        <f>+'Adatok INPUT'!AB79</f>
        <v>3113</v>
      </c>
      <c r="X27" s="180">
        <f>+'Adatok INPUT'!AC79</f>
        <v>0</v>
      </c>
      <c r="Y27" s="180">
        <f>+'Adatok INPUT'!AD79</f>
        <v>6118</v>
      </c>
    </row>
    <row r="28" spans="2:25" ht="18" customHeight="1" thickBot="1">
      <c r="B28" s="319" t="s">
        <v>97</v>
      </c>
      <c r="C28" s="175" t="str">
        <f>+'Adatok INPUT'!C80</f>
        <v>D.</v>
      </c>
      <c r="D28" s="176" t="str">
        <f>+'Adatok INPUT'!F80</f>
        <v>Közhasznú tevékenység ráfordításai</v>
      </c>
      <c r="E28" s="176"/>
      <c r="F28" s="176"/>
      <c r="G28" s="176"/>
      <c r="H28" s="176"/>
      <c r="I28" s="176"/>
      <c r="J28" s="176"/>
      <c r="K28" s="176"/>
      <c r="L28" s="176"/>
      <c r="M28" s="177"/>
      <c r="N28" s="177"/>
      <c r="O28" s="177"/>
      <c r="P28" s="177"/>
      <c r="Q28" s="176"/>
      <c r="R28" s="177"/>
      <c r="S28" s="178"/>
      <c r="T28" s="177"/>
      <c r="U28" s="177"/>
      <c r="V28" s="179"/>
      <c r="W28" s="180">
        <f>+'Adatok INPUT'!AB80</f>
        <v>1743</v>
      </c>
      <c r="X28" s="180">
        <f>+'Adatok INPUT'!AC80</f>
        <v>0</v>
      </c>
      <c r="Y28" s="181">
        <v>3952</v>
      </c>
    </row>
    <row r="29" spans="2:25" ht="18" customHeight="1">
      <c r="B29" s="320" t="s">
        <v>99</v>
      </c>
      <c r="C29" s="157">
        <f>+'Adatok INPUT'!C81</f>
        <v>0</v>
      </c>
      <c r="D29" s="158" t="str">
        <f>+'Adatok INPUT'!D81</f>
        <v>1.</v>
      </c>
      <c r="E29" s="158" t="str">
        <f>+'Adatok INPUT'!F81</f>
        <v>Anyagjellegű ráfordítások</v>
      </c>
      <c r="F29" s="158"/>
      <c r="G29" s="158"/>
      <c r="H29" s="158"/>
      <c r="I29" s="158"/>
      <c r="J29" s="158"/>
      <c r="K29" s="158"/>
      <c r="L29" s="158"/>
      <c r="M29" s="167"/>
      <c r="N29" s="167"/>
      <c r="O29" s="167"/>
      <c r="P29" s="167"/>
      <c r="Q29" s="158"/>
      <c r="R29" s="167"/>
      <c r="S29" s="168"/>
      <c r="T29" s="167"/>
      <c r="U29" s="167"/>
      <c r="V29" s="169"/>
      <c r="W29" s="159">
        <v>3554</v>
      </c>
      <c r="X29" s="159">
        <f>+'Adatok INPUT'!AC81</f>
        <v>0</v>
      </c>
      <c r="Y29" s="159">
        <f>+'Adatok INPUT'!AD81</f>
        <v>3649</v>
      </c>
    </row>
    <row r="30" spans="2:25" ht="18" customHeight="1">
      <c r="B30" s="320" t="s">
        <v>101</v>
      </c>
      <c r="C30" s="157">
        <f>+'Adatok INPUT'!C82</f>
        <v>0</v>
      </c>
      <c r="D30" s="158" t="str">
        <f>+'Adatok INPUT'!D82</f>
        <v>2.</v>
      </c>
      <c r="E30" s="158" t="str">
        <f>+'Adatok INPUT'!F82</f>
        <v>Személyi jellegű ráfordítások</v>
      </c>
      <c r="F30" s="158"/>
      <c r="G30" s="158"/>
      <c r="H30" s="158"/>
      <c r="I30" s="158"/>
      <c r="J30" s="158"/>
      <c r="K30" s="158"/>
      <c r="L30" s="158"/>
      <c r="M30" s="167"/>
      <c r="N30" s="167"/>
      <c r="O30" s="167"/>
      <c r="P30" s="167"/>
      <c r="Q30" s="158"/>
      <c r="R30" s="167"/>
      <c r="S30" s="168"/>
      <c r="T30" s="167"/>
      <c r="U30" s="167"/>
      <c r="V30" s="169"/>
      <c r="W30" s="159"/>
      <c r="X30" s="159">
        <f>+'Adatok INPUT'!AC82</f>
        <v>0</v>
      </c>
      <c r="Y30" s="160"/>
    </row>
    <row r="31" spans="2:25" ht="18" customHeight="1">
      <c r="B31" s="320" t="s">
        <v>103</v>
      </c>
      <c r="C31" s="157">
        <f>+'Adatok INPUT'!C83</f>
        <v>0</v>
      </c>
      <c r="D31" s="158" t="str">
        <f>+'Adatok INPUT'!D83</f>
        <v>3.</v>
      </c>
      <c r="E31" s="158" t="str">
        <f>+'Adatok INPUT'!F83</f>
        <v>Értékcsökkenési leírás</v>
      </c>
      <c r="F31" s="158"/>
      <c r="G31" s="158"/>
      <c r="H31" s="158"/>
      <c r="I31" s="158"/>
      <c r="J31" s="158"/>
      <c r="K31" s="158"/>
      <c r="L31" s="158"/>
      <c r="M31" s="167"/>
      <c r="N31" s="167"/>
      <c r="O31" s="167"/>
      <c r="P31" s="167"/>
      <c r="Q31" s="158"/>
      <c r="R31" s="167"/>
      <c r="S31" s="168"/>
      <c r="T31" s="167"/>
      <c r="U31" s="167"/>
      <c r="V31" s="169"/>
      <c r="W31" s="159">
        <v>256</v>
      </c>
      <c r="X31" s="159">
        <f>+'Adatok INPUT'!AC83</f>
        <v>0</v>
      </c>
      <c r="Y31" s="159">
        <f>+'Adatok INPUT'!AD83</f>
        <v>131</v>
      </c>
    </row>
    <row r="32" spans="2:25" ht="18" customHeight="1">
      <c r="B32" s="320" t="s">
        <v>105</v>
      </c>
      <c r="C32" s="157">
        <f>+'Adatok INPUT'!C84</f>
        <v>0</v>
      </c>
      <c r="D32" s="158" t="str">
        <f>+'Adatok INPUT'!D84</f>
        <v>4.</v>
      </c>
      <c r="E32" s="158" t="str">
        <f>+'Adatok INPUT'!F84</f>
        <v>Egyéb ráfordítások</v>
      </c>
      <c r="F32" s="158"/>
      <c r="G32" s="158"/>
      <c r="H32" s="158"/>
      <c r="I32" s="158"/>
      <c r="J32" s="158"/>
      <c r="K32" s="158"/>
      <c r="L32" s="158"/>
      <c r="M32" s="167"/>
      <c r="N32" s="167"/>
      <c r="O32" s="167"/>
      <c r="P32" s="167"/>
      <c r="Q32" s="158"/>
      <c r="R32" s="167"/>
      <c r="S32" s="168"/>
      <c r="T32" s="167"/>
      <c r="U32" s="167"/>
      <c r="V32" s="169"/>
      <c r="W32" s="159">
        <v>142</v>
      </c>
      <c r="X32" s="159">
        <f>+'Adatok INPUT'!AC84</f>
        <v>0</v>
      </c>
      <c r="Y32" s="159">
        <f>+'Adatok INPUT'!AD84</f>
        <v>0</v>
      </c>
    </row>
    <row r="33" spans="2:25" ht="18" customHeight="1">
      <c r="B33" s="320" t="s">
        <v>108</v>
      </c>
      <c r="C33" s="157">
        <f>+'Adatok INPUT'!C85</f>
        <v>0</v>
      </c>
      <c r="D33" s="158" t="str">
        <f>+'Adatok INPUT'!D85</f>
        <v>5.</v>
      </c>
      <c r="E33" s="158" t="str">
        <f>+'Adatok INPUT'!F85</f>
        <v>Pénzügyi műveletek ráfordításai</v>
      </c>
      <c r="F33" s="158"/>
      <c r="G33" s="158"/>
      <c r="H33" s="158"/>
      <c r="I33" s="158"/>
      <c r="J33" s="158"/>
      <c r="K33" s="158"/>
      <c r="L33" s="158"/>
      <c r="M33" s="167"/>
      <c r="N33" s="167"/>
      <c r="O33" s="167"/>
      <c r="P33" s="167"/>
      <c r="Q33" s="158"/>
      <c r="R33" s="167"/>
      <c r="S33" s="168"/>
      <c r="T33" s="167"/>
      <c r="U33" s="167"/>
      <c r="V33" s="169"/>
      <c r="W33" s="159">
        <f>+'Adatok INPUT'!AB85</f>
        <v>100</v>
      </c>
      <c r="X33" s="159">
        <f>+'Adatok INPUT'!AC85</f>
        <v>0</v>
      </c>
      <c r="Y33" s="159">
        <f>+'Adatok INPUT'!AD85</f>
        <v>0</v>
      </c>
    </row>
    <row r="34" spans="2:25" ht="18" customHeight="1" thickBot="1">
      <c r="B34" s="320" t="s">
        <v>111</v>
      </c>
      <c r="C34" s="157">
        <f>+'Adatok INPUT'!C86</f>
        <v>0</v>
      </c>
      <c r="D34" s="158" t="str">
        <f>+'Adatok INPUT'!D86</f>
        <v>6.</v>
      </c>
      <c r="E34" s="158" t="str">
        <f>+'Adatok INPUT'!F86</f>
        <v>Rendkívüli ráfordítások</v>
      </c>
      <c r="F34" s="158"/>
      <c r="G34" s="158"/>
      <c r="H34" s="158"/>
      <c r="I34" s="158"/>
      <c r="J34" s="158"/>
      <c r="K34" s="158"/>
      <c r="L34" s="158"/>
      <c r="M34" s="167"/>
      <c r="N34" s="167"/>
      <c r="O34" s="167"/>
      <c r="P34" s="167"/>
      <c r="Q34" s="158"/>
      <c r="R34" s="167"/>
      <c r="S34" s="168"/>
      <c r="T34" s="167"/>
      <c r="U34" s="167"/>
      <c r="V34" s="169"/>
      <c r="W34" s="159">
        <f>+'Adatok INPUT'!AB86</f>
        <v>0</v>
      </c>
      <c r="X34" s="159">
        <f>+'Adatok INPUT'!AC86</f>
        <v>0</v>
      </c>
      <c r="Y34" s="160"/>
    </row>
    <row r="35" spans="2:25" ht="18" customHeight="1" thickBot="1">
      <c r="B35" s="319" t="s">
        <v>114</v>
      </c>
      <c r="C35" s="175" t="str">
        <f>+'Adatok INPUT'!C87</f>
        <v>E.</v>
      </c>
      <c r="D35" s="176" t="str">
        <f>+'Adatok INPUT'!F87</f>
        <v>Vállalkozási tevékenység ráfordításai</v>
      </c>
      <c r="E35" s="176"/>
      <c r="F35" s="176"/>
      <c r="G35" s="176"/>
      <c r="H35" s="176"/>
      <c r="I35" s="176"/>
      <c r="J35" s="176"/>
      <c r="K35" s="176"/>
      <c r="L35" s="176"/>
      <c r="M35" s="177"/>
      <c r="N35" s="177"/>
      <c r="O35" s="177"/>
      <c r="P35" s="177"/>
      <c r="Q35" s="176"/>
      <c r="R35" s="177"/>
      <c r="S35" s="178"/>
      <c r="T35" s="177"/>
      <c r="U35" s="177"/>
      <c r="V35" s="179"/>
      <c r="W35" s="180">
        <f>+'Adatok INPUT'!AB87</f>
        <v>0</v>
      </c>
      <c r="X35" s="180">
        <f>+'Adatok INPUT'!AC87</f>
        <v>0</v>
      </c>
      <c r="Y35" s="181"/>
    </row>
    <row r="36" spans="2:25" ht="18" customHeight="1">
      <c r="B36" s="320" t="s">
        <v>117</v>
      </c>
      <c r="C36" s="157">
        <f>+'Adatok INPUT'!C88</f>
        <v>0</v>
      </c>
      <c r="D36" s="158" t="str">
        <f>+'Adatok INPUT'!D88</f>
        <v>1.</v>
      </c>
      <c r="E36" s="158" t="str">
        <f>+'Adatok INPUT'!F88</f>
        <v>Anyagjellegű ráfordítások</v>
      </c>
      <c r="F36" s="158"/>
      <c r="G36" s="158"/>
      <c r="H36" s="158"/>
      <c r="I36" s="158"/>
      <c r="J36" s="158"/>
      <c r="K36" s="158"/>
      <c r="L36" s="158"/>
      <c r="M36" s="167"/>
      <c r="N36" s="167"/>
      <c r="O36" s="167"/>
      <c r="P36" s="167"/>
      <c r="Q36" s="158"/>
      <c r="R36" s="167"/>
      <c r="S36" s="168"/>
      <c r="T36" s="167"/>
      <c r="U36" s="167"/>
      <c r="V36" s="169"/>
      <c r="W36" s="159">
        <f>+'Adatok INPUT'!AB88</f>
        <v>0</v>
      </c>
      <c r="X36" s="159">
        <f>+'Adatok INPUT'!AC88</f>
        <v>0</v>
      </c>
      <c r="Y36" s="160"/>
    </row>
    <row r="37" spans="2:25" ht="18" customHeight="1">
      <c r="B37" s="320" t="s">
        <v>119</v>
      </c>
      <c r="C37" s="157">
        <f>+'Adatok INPUT'!C89</f>
        <v>0</v>
      </c>
      <c r="D37" s="158" t="str">
        <f>+'Adatok INPUT'!D89</f>
        <v>2.</v>
      </c>
      <c r="E37" s="158" t="str">
        <f>+'Adatok INPUT'!F89</f>
        <v>Személyi jellegű ráfordítások</v>
      </c>
      <c r="F37" s="158"/>
      <c r="G37" s="158"/>
      <c r="H37" s="158"/>
      <c r="I37" s="158"/>
      <c r="J37" s="158"/>
      <c r="K37" s="158"/>
      <c r="L37" s="158"/>
      <c r="M37" s="167"/>
      <c r="N37" s="167"/>
      <c r="O37" s="167"/>
      <c r="P37" s="167"/>
      <c r="Q37" s="158"/>
      <c r="R37" s="167"/>
      <c r="S37" s="168"/>
      <c r="T37" s="167"/>
      <c r="U37" s="167"/>
      <c r="V37" s="169"/>
      <c r="W37" s="159">
        <f>+'Adatok INPUT'!AB89</f>
        <v>0</v>
      </c>
      <c r="X37" s="159">
        <f>+'Adatok INPUT'!AC89</f>
        <v>0</v>
      </c>
      <c r="Y37" s="160"/>
    </row>
    <row r="38" spans="2:25" ht="18" customHeight="1">
      <c r="B38" s="320" t="s">
        <v>121</v>
      </c>
      <c r="C38" s="157">
        <f>+'Adatok INPUT'!C90</f>
        <v>0</v>
      </c>
      <c r="D38" s="158" t="str">
        <f>+'Adatok INPUT'!D90</f>
        <v>3.</v>
      </c>
      <c r="E38" s="158" t="str">
        <f>+'Adatok INPUT'!F90</f>
        <v>Értékcsökkenési leírás</v>
      </c>
      <c r="F38" s="158"/>
      <c r="G38" s="158"/>
      <c r="H38" s="158"/>
      <c r="I38" s="158"/>
      <c r="J38" s="158"/>
      <c r="K38" s="158"/>
      <c r="L38" s="158"/>
      <c r="M38" s="167"/>
      <c r="N38" s="167"/>
      <c r="O38" s="167"/>
      <c r="P38" s="167"/>
      <c r="Q38" s="158"/>
      <c r="R38" s="167"/>
      <c r="S38" s="168"/>
      <c r="T38" s="167"/>
      <c r="U38" s="167"/>
      <c r="V38" s="169"/>
      <c r="W38" s="159">
        <f>+'Adatok INPUT'!AB90</f>
        <v>0</v>
      </c>
      <c r="X38" s="159">
        <f>+'Adatok INPUT'!AC90</f>
        <v>0</v>
      </c>
      <c r="Y38" s="160"/>
    </row>
    <row r="39" spans="2:25" ht="18" customHeight="1">
      <c r="B39" s="320" t="s">
        <v>123</v>
      </c>
      <c r="C39" s="157">
        <f>+'Adatok INPUT'!C91</f>
        <v>0</v>
      </c>
      <c r="D39" s="158" t="str">
        <f>+'Adatok INPUT'!D91</f>
        <v>4.</v>
      </c>
      <c r="E39" s="158" t="str">
        <f>+'Adatok INPUT'!F91</f>
        <v>Egyéb ráfordítások</v>
      </c>
      <c r="F39" s="158"/>
      <c r="G39" s="158"/>
      <c r="H39" s="158"/>
      <c r="I39" s="158"/>
      <c r="J39" s="158"/>
      <c r="K39" s="158"/>
      <c r="L39" s="158"/>
      <c r="M39" s="167"/>
      <c r="N39" s="167"/>
      <c r="O39" s="167"/>
      <c r="P39" s="167"/>
      <c r="Q39" s="158"/>
      <c r="R39" s="167"/>
      <c r="S39" s="168"/>
      <c r="T39" s="167"/>
      <c r="U39" s="167"/>
      <c r="V39" s="169"/>
      <c r="W39" s="159">
        <f>+'Adatok INPUT'!AB91</f>
        <v>0</v>
      </c>
      <c r="X39" s="159">
        <f>+'Adatok INPUT'!AC91</f>
        <v>0</v>
      </c>
      <c r="Y39" s="160"/>
    </row>
    <row r="40" spans="2:25" ht="18" customHeight="1">
      <c r="B40" s="320" t="s">
        <v>126</v>
      </c>
      <c r="C40" s="157">
        <f>+'Adatok INPUT'!C92</f>
        <v>0</v>
      </c>
      <c r="D40" s="158" t="str">
        <f>+'Adatok INPUT'!D92</f>
        <v>5.</v>
      </c>
      <c r="E40" s="158" t="str">
        <f>+'Adatok INPUT'!F92</f>
        <v>Pénzügyi műveletek ráfordításai</v>
      </c>
      <c r="F40" s="158"/>
      <c r="G40" s="158"/>
      <c r="H40" s="158"/>
      <c r="I40" s="158"/>
      <c r="J40" s="158"/>
      <c r="K40" s="158"/>
      <c r="L40" s="158"/>
      <c r="M40" s="167"/>
      <c r="N40" s="167"/>
      <c r="O40" s="167"/>
      <c r="P40" s="167"/>
      <c r="Q40" s="158"/>
      <c r="R40" s="167"/>
      <c r="S40" s="168"/>
      <c r="T40" s="167"/>
      <c r="U40" s="167"/>
      <c r="V40" s="169"/>
      <c r="W40" s="159">
        <f>+'Adatok INPUT'!AB92</f>
        <v>0</v>
      </c>
      <c r="X40" s="159">
        <f>+'Adatok INPUT'!AC92</f>
        <v>0</v>
      </c>
      <c r="Y40" s="159">
        <f>+'Adatok INPUT'!AD92</f>
        <v>0</v>
      </c>
    </row>
    <row r="41" spans="2:25" ht="18" customHeight="1" thickBot="1">
      <c r="B41" s="320" t="s">
        <v>193</v>
      </c>
      <c r="C41" s="157">
        <f>+'Adatok INPUT'!C93</f>
        <v>0</v>
      </c>
      <c r="D41" s="158" t="str">
        <f>+'Adatok INPUT'!D93</f>
        <v>6.</v>
      </c>
      <c r="E41" s="158" t="str">
        <f>+'Adatok INPUT'!F93</f>
        <v>Rendkívüli ráfordítások</v>
      </c>
      <c r="F41" s="158"/>
      <c r="G41" s="158"/>
      <c r="H41" s="158"/>
      <c r="I41" s="158"/>
      <c r="J41" s="158"/>
      <c r="K41" s="158"/>
      <c r="L41" s="158"/>
      <c r="M41" s="167"/>
      <c r="N41" s="167"/>
      <c r="O41" s="167"/>
      <c r="P41" s="167"/>
      <c r="Q41" s="158"/>
      <c r="R41" s="167"/>
      <c r="S41" s="168"/>
      <c r="T41" s="167"/>
      <c r="U41" s="167"/>
      <c r="V41" s="169"/>
      <c r="W41" s="159">
        <f>+'Adatok INPUT'!AB93</f>
        <v>0</v>
      </c>
      <c r="X41" s="159">
        <f>+'Adatok INPUT'!AC93</f>
        <v>0</v>
      </c>
      <c r="Y41" s="160"/>
    </row>
    <row r="42" spans="2:25" ht="18" customHeight="1" thickBot="1">
      <c r="B42" s="319" t="s">
        <v>196</v>
      </c>
      <c r="C42" s="175" t="str">
        <f>+'Adatok INPUT'!C94</f>
        <v>F.</v>
      </c>
      <c r="D42" s="176" t="str">
        <f>+'Adatok INPUT'!F94</f>
        <v>Összes ráfordítás (D+E)</v>
      </c>
      <c r="E42" s="176"/>
      <c r="F42" s="176"/>
      <c r="G42" s="176"/>
      <c r="H42" s="176"/>
      <c r="I42" s="176"/>
      <c r="J42" s="176"/>
      <c r="K42" s="176"/>
      <c r="L42" s="176"/>
      <c r="M42" s="177"/>
      <c r="N42" s="177"/>
      <c r="O42" s="177"/>
      <c r="P42" s="177"/>
      <c r="Q42" s="176"/>
      <c r="R42" s="177"/>
      <c r="S42" s="178"/>
      <c r="T42" s="177"/>
      <c r="U42" s="177"/>
      <c r="V42" s="179"/>
      <c r="W42" s="180">
        <f>+'Adatok INPUT'!AB94</f>
        <v>1743</v>
      </c>
      <c r="X42" s="180">
        <f>+'Adatok INPUT'!AC94</f>
        <v>0</v>
      </c>
      <c r="Y42" s="180">
        <f>+'Adatok INPUT'!AD94</f>
        <v>3780</v>
      </c>
    </row>
    <row r="43" spans="2:25" ht="18" customHeight="1" thickBot="1">
      <c r="B43" s="319" t="s">
        <v>197</v>
      </c>
      <c r="C43" s="175" t="str">
        <f>+'Adatok INPUT'!C95</f>
        <v>G.</v>
      </c>
      <c r="D43" s="176" t="str">
        <f>+'Adatok INPUT'!F95</f>
        <v>Adózás előtti vállalkozási eredmény (B+E)</v>
      </c>
      <c r="E43" s="176"/>
      <c r="F43" s="176"/>
      <c r="G43" s="176"/>
      <c r="H43" s="176"/>
      <c r="I43" s="176"/>
      <c r="J43" s="176"/>
      <c r="K43" s="176"/>
      <c r="L43" s="176"/>
      <c r="M43" s="177"/>
      <c r="N43" s="177"/>
      <c r="O43" s="177"/>
      <c r="P43" s="177"/>
      <c r="Q43" s="176"/>
      <c r="R43" s="177"/>
      <c r="S43" s="178"/>
      <c r="T43" s="177"/>
      <c r="U43" s="177"/>
      <c r="V43" s="179"/>
      <c r="W43" s="180"/>
      <c r="X43" s="180">
        <f>+'Adatok INPUT'!AC95</f>
        <v>0</v>
      </c>
      <c r="Y43" s="181">
        <f>+'Adatok INPUT'!AD95</f>
        <v>0</v>
      </c>
    </row>
    <row r="44" spans="2:25" ht="18" customHeight="1" thickBot="1">
      <c r="B44" s="319" t="s">
        <v>198</v>
      </c>
      <c r="C44" s="175" t="str">
        <f>+'Adatok INPUT'!C96</f>
        <v>H.</v>
      </c>
      <c r="D44" s="176" t="str">
        <f>+'Adatok INPUT'!F96</f>
        <v>Adófizetési kötelezettség</v>
      </c>
      <c r="E44" s="176"/>
      <c r="F44" s="176"/>
      <c r="G44" s="176"/>
      <c r="H44" s="176"/>
      <c r="I44" s="176"/>
      <c r="J44" s="176"/>
      <c r="K44" s="176"/>
      <c r="L44" s="176"/>
      <c r="M44" s="177"/>
      <c r="N44" s="177"/>
      <c r="O44" s="177"/>
      <c r="P44" s="177"/>
      <c r="Q44" s="176"/>
      <c r="R44" s="177"/>
      <c r="S44" s="178"/>
      <c r="T44" s="177"/>
      <c r="U44" s="177"/>
      <c r="V44" s="179"/>
      <c r="W44" s="180">
        <f>+'Adatok INPUT'!AB96</f>
        <v>0</v>
      </c>
      <c r="X44" s="180">
        <f>+'Adatok INPUT'!AC96</f>
        <v>0</v>
      </c>
      <c r="Y44" s="181">
        <f>+'Adatok INPUT'!AD96</f>
        <v>0</v>
      </c>
    </row>
    <row r="45" spans="2:25" ht="18" customHeight="1" thickBot="1">
      <c r="B45" s="319" t="s">
        <v>199</v>
      </c>
      <c r="C45" s="175" t="str">
        <f>+'Adatok INPUT'!C97</f>
        <v>I.</v>
      </c>
      <c r="D45" s="176" t="str">
        <f>+'Adatok INPUT'!F97</f>
        <v>Tárgyévi vállalkozási eredmény (G-H)</v>
      </c>
      <c r="E45" s="176"/>
      <c r="F45" s="176"/>
      <c r="G45" s="176"/>
      <c r="H45" s="176"/>
      <c r="I45" s="176"/>
      <c r="J45" s="176"/>
      <c r="K45" s="176"/>
      <c r="L45" s="176"/>
      <c r="M45" s="177"/>
      <c r="N45" s="177"/>
      <c r="O45" s="177"/>
      <c r="P45" s="177"/>
      <c r="Q45" s="176"/>
      <c r="R45" s="177"/>
      <c r="S45" s="178"/>
      <c r="T45" s="177"/>
      <c r="U45" s="177"/>
      <c r="V45" s="179"/>
      <c r="W45" s="180">
        <f>+'Adatok INPUT'!AB97</f>
        <v>0</v>
      </c>
      <c r="X45" s="180">
        <f>+'Adatok INPUT'!AC97</f>
        <v>0</v>
      </c>
      <c r="Y45" s="181">
        <f>+'Adatok INPUT'!AD97</f>
        <v>0</v>
      </c>
    </row>
    <row r="46" spans="2:25" ht="18" customHeight="1" thickBot="1">
      <c r="B46" s="319" t="s">
        <v>200</v>
      </c>
      <c r="C46" s="175" t="str">
        <f>+'Adatok INPUT'!C98</f>
        <v>J.</v>
      </c>
      <c r="D46" s="176" t="str">
        <f>+'Adatok INPUT'!F98</f>
        <v>Tárgyévi közhasznú eredmény (A-D)</v>
      </c>
      <c r="E46" s="176"/>
      <c r="F46" s="176"/>
      <c r="G46" s="176"/>
      <c r="H46" s="176"/>
      <c r="I46" s="176"/>
      <c r="J46" s="176"/>
      <c r="K46" s="176"/>
      <c r="L46" s="176"/>
      <c r="M46" s="177"/>
      <c r="N46" s="177"/>
      <c r="O46" s="177"/>
      <c r="P46" s="177"/>
      <c r="Q46" s="176"/>
      <c r="R46" s="177"/>
      <c r="S46" s="178"/>
      <c r="T46" s="177"/>
      <c r="U46" s="177"/>
      <c r="V46" s="179"/>
      <c r="W46" s="180">
        <v>3822</v>
      </c>
      <c r="X46" s="180"/>
      <c r="Y46" s="181">
        <f>+'Adatok INPUT'!AD98</f>
        <v>2338</v>
      </c>
    </row>
    <row r="47" ht="31.5" customHeight="1"/>
    <row r="48" ht="18" customHeight="1"/>
    <row r="49" spans="2:25" ht="12.75">
      <c r="B49" s="91" t="s">
        <v>194</v>
      </c>
      <c r="C49" s="105" t="str">
        <f>+'Borító - OUTPUT'!D29</f>
        <v>Budapest, 2015. május 12.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45" t="s">
        <v>182</v>
      </c>
      <c r="V49" s="145"/>
      <c r="W49" s="105"/>
      <c r="X49" s="105"/>
      <c r="Y49" s="105"/>
    </row>
    <row r="50" spans="23:25" ht="21.75" customHeight="1">
      <c r="W50" s="94" t="str">
        <f>+'Borító - OUTPUT'!W30</f>
        <v>a társadalmi szervezet vezetője (képviselője)</v>
      </c>
      <c r="X50" s="94"/>
      <c r="Y50" s="94"/>
    </row>
    <row r="51" spans="2:25" ht="10.5" customHeight="1">
      <c r="B51" s="236" t="str">
        <f>+'Mérleg - OUTPUT'!B46</f>
        <v>Az adatok</v>
      </c>
      <c r="W51" s="94"/>
      <c r="X51" s="94"/>
      <c r="Y51" s="94"/>
    </row>
    <row r="52" spans="2:25" ht="10.5" customHeight="1">
      <c r="B52" s="236" t="str">
        <f>+'Mérleg - OUTPUT'!B47</f>
        <v>könyvvizsgálattal</v>
      </c>
      <c r="W52" s="94"/>
      <c r="X52" s="94"/>
      <c r="Y52" s="94"/>
    </row>
    <row r="53" spans="2:25" ht="10.5" customHeight="1">
      <c r="B53" s="236" t="str">
        <f>+'Mérleg - OUTPUT'!B48</f>
        <v>nincsenek alátámasztva!</v>
      </c>
      <c r="W53" s="94"/>
      <c r="X53" s="94"/>
      <c r="Y53" s="94"/>
    </row>
    <row r="54" spans="20:25" ht="12.75">
      <c r="T54" s="146"/>
      <c r="W54" s="147"/>
      <c r="X54" s="147"/>
      <c r="Y54" s="147"/>
    </row>
    <row r="55" spans="23:25" ht="12.75">
      <c r="W55" s="147"/>
      <c r="X55" s="147"/>
      <c r="Y55" s="147"/>
    </row>
  </sheetData>
  <sheetProtection/>
  <printOptions/>
  <pageMargins left="0.4724409448818898" right="0.31496062992125984" top="0.6299212598425197" bottom="0.7480314960629921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1"/>
  <sheetViews>
    <sheetView showGridLines="0" zoomScale="90" zoomScaleNormal="90" zoomScalePageLayoutView="0" workbookViewId="0" topLeftCell="C1">
      <selection activeCell="Y20" sqref="Y20"/>
    </sheetView>
  </sheetViews>
  <sheetFormatPr defaultColWidth="9.00390625" defaultRowHeight="12.75"/>
  <cols>
    <col min="1" max="1" width="1.625" style="91" customWidth="1"/>
    <col min="2" max="2" width="5.125" style="91" customWidth="1"/>
    <col min="3" max="22" width="3.375" style="91" customWidth="1"/>
    <col min="23" max="25" width="14.25390625" style="91" customWidth="1"/>
    <col min="26" max="16384" width="9.125" style="91" customWidth="1"/>
  </cols>
  <sheetData>
    <row r="1" spans="2:25" ht="12.75">
      <c r="B1" s="92"/>
      <c r="C1" s="148">
        <f>+'Adatok INPUT'!C7</f>
        <v>1</v>
      </c>
      <c r="D1" s="149">
        <f>+'Adatok INPUT'!D7</f>
        <v>8</v>
      </c>
      <c r="E1" s="149">
        <f>+'Adatok INPUT'!E7</f>
        <v>1</v>
      </c>
      <c r="F1" s="149">
        <f>+'Adatok INPUT'!F7</f>
        <v>3</v>
      </c>
      <c r="G1" s="149">
        <f>+'Adatok INPUT'!G7</f>
        <v>3</v>
      </c>
      <c r="H1" s="149">
        <f>+'Adatok INPUT'!H7</f>
        <v>4</v>
      </c>
      <c r="I1" s="149">
        <f>+'Adatok INPUT'!I7</f>
        <v>8</v>
      </c>
      <c r="J1" s="150">
        <f>+'Adatok INPUT'!J7</f>
        <v>0</v>
      </c>
      <c r="K1" s="151" t="str">
        <f>+'Adatok INPUT'!K7</f>
        <v>-</v>
      </c>
      <c r="L1" s="152">
        <f>+'Adatok INPUT'!L7</f>
        <v>9</v>
      </c>
      <c r="M1" s="149">
        <f>+'Adatok INPUT'!M7</f>
        <v>4</v>
      </c>
      <c r="N1" s="149">
        <f>+'Adatok INPUT'!N7</f>
        <v>9</v>
      </c>
      <c r="O1" s="150">
        <f>+'Adatok INPUT'!O7</f>
        <v>9</v>
      </c>
      <c r="P1" s="151" t="str">
        <f>+'Adatok INPUT'!P7</f>
        <v>-</v>
      </c>
      <c r="Q1" s="152">
        <f>+'Adatok INPUT'!Q7</f>
        <v>5</v>
      </c>
      <c r="R1" s="149">
        <f>+'Adatok INPUT'!R7</f>
        <v>6</v>
      </c>
      <c r="S1" s="150">
        <f>+'Adatok INPUT'!S7</f>
        <v>9</v>
      </c>
      <c r="T1" s="151" t="str">
        <f>+'Adatok INPUT'!T7</f>
        <v>-</v>
      </c>
      <c r="U1" s="152">
        <f>+'Adatok INPUT'!U7</f>
        <v>0</v>
      </c>
      <c r="V1" s="153">
        <f>+'Adatok INPUT'!V7</f>
        <v>1</v>
      </c>
      <c r="Y1" s="93">
        <f>+'Adatok INPUT'!C12</f>
        <v>2014</v>
      </c>
    </row>
    <row r="2" spans="2:22" ht="12.75">
      <c r="B2" s="92"/>
      <c r="C2" s="92" t="str">
        <f>+'Borító - OUTPUT'!B2</f>
        <v>Statisztikai számjel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2:22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5"/>
    </row>
    <row r="4" spans="2:22" ht="3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ht="12.75" customHeight="1" hidden="1"/>
    <row r="6" spans="2:25" ht="22.5" customHeight="1">
      <c r="B6" s="96" t="str">
        <f>+'Adatok INPUT'!C3</f>
        <v>Culturelle  Alapítvány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98"/>
    </row>
    <row r="7" spans="2:25" ht="2.25" customHeight="1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2:25" ht="12" customHeight="1">
      <c r="B8" s="98" t="str">
        <f>+'Adatok INPUT'!C5</f>
        <v>1039 Budapest Kossuth Lajos utca 14.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8"/>
    </row>
    <row r="9" ht="15.75" customHeight="1"/>
    <row r="10" spans="2:25" ht="45" customHeight="1">
      <c r="B10" s="99" t="s">
        <v>201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2:25" s="101" customFormat="1" ht="25.5" customHeight="1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2:25" ht="32.25" customHeight="1">
      <c r="B12" s="165" t="s">
        <v>184</v>
      </c>
      <c r="C12" s="105"/>
      <c r="D12" s="105"/>
      <c r="E12" s="106"/>
      <c r="F12" s="97"/>
      <c r="G12" s="97"/>
      <c r="H12" s="97"/>
      <c r="I12" s="97"/>
      <c r="J12" s="97"/>
      <c r="K12" s="97"/>
      <c r="L12" s="97"/>
      <c r="M12" s="107"/>
      <c r="N12" s="107"/>
      <c r="O12" s="107"/>
      <c r="P12" s="107"/>
      <c r="Q12" s="107"/>
      <c r="R12" s="107"/>
      <c r="S12" s="107"/>
      <c r="T12" s="97"/>
      <c r="U12" s="97"/>
      <c r="V12" s="97"/>
      <c r="W12" s="107"/>
      <c r="X12" s="107"/>
      <c r="Y12" s="166" t="str">
        <f>+'Borító - OUTPUT'!B21</f>
        <v>2014. január 01. - 2014. december 31.</v>
      </c>
    </row>
    <row r="13" ht="18.75" customHeight="1" thickBot="1">
      <c r="Y13" s="111" t="str">
        <f>+'Eredménykimutatás - OUTPUT'!Y13</f>
        <v>adatok E Ft-ban</v>
      </c>
    </row>
    <row r="14" spans="2:25" ht="31.5" customHeight="1">
      <c r="B14" s="112" t="s">
        <v>33</v>
      </c>
      <c r="C14" s="113" t="str">
        <f>+'Eredménykimutatás - OUTPUT'!C14</f>
        <v>A tétel megnevezése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 t="str">
        <f>+'Eredménykimutatás - OUTPUT'!W14</f>
        <v>Előző év</v>
      </c>
      <c r="X14" s="117" t="str">
        <f>+'Eredménykimutatás - OUTPUT'!X14</f>
        <v>Előző év(ek) mód.</v>
      </c>
      <c r="Y14" s="118" t="str">
        <f>+'Eredménykimutatás - OUTPUT'!Y14</f>
        <v>Tárgyév</v>
      </c>
    </row>
    <row r="15" spans="2:25" ht="11.25" customHeight="1" thickBot="1">
      <c r="B15" s="170" t="s">
        <v>188</v>
      </c>
      <c r="C15" s="109" t="s">
        <v>189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71"/>
      <c r="W15" s="172" t="s">
        <v>190</v>
      </c>
      <c r="X15" s="172" t="s">
        <v>191</v>
      </c>
      <c r="Y15" s="173" t="s">
        <v>192</v>
      </c>
    </row>
    <row r="16" spans="2:25" ht="18" customHeight="1" thickBot="1">
      <c r="B16" s="174" t="str">
        <f>+'Adatok INPUT'!C102</f>
        <v>01.</v>
      </c>
      <c r="C16" s="175" t="str">
        <f>+'Adatok INPUT'!D102</f>
        <v>A.</v>
      </c>
      <c r="D16" s="176" t="str">
        <f>+'Adatok INPUT'!F102</f>
        <v>Személyi jellegű ráfordítások</v>
      </c>
      <c r="E16" s="176"/>
      <c r="F16" s="176"/>
      <c r="G16" s="176"/>
      <c r="H16" s="176"/>
      <c r="I16" s="176"/>
      <c r="J16" s="176"/>
      <c r="K16" s="176"/>
      <c r="L16" s="176"/>
      <c r="M16" s="177"/>
      <c r="N16" s="177"/>
      <c r="O16" s="177"/>
      <c r="P16" s="177"/>
      <c r="Q16" s="176"/>
      <c r="R16" s="177"/>
      <c r="S16" s="178"/>
      <c r="T16" s="177"/>
      <c r="U16" s="177"/>
      <c r="V16" s="179"/>
      <c r="W16" s="180">
        <f>+'Adatok INPUT'!AB102</f>
        <v>0</v>
      </c>
      <c r="X16" s="180">
        <f>+'Adatok INPUT'!AC102</f>
        <v>0</v>
      </c>
      <c r="Y16" s="181">
        <f>+'Adatok INPUT'!AD102</f>
        <v>0</v>
      </c>
    </row>
    <row r="17" spans="2:25" ht="18" customHeight="1">
      <c r="B17" s="219" t="str">
        <f>+'Adatok INPUT'!C103</f>
        <v>02.</v>
      </c>
      <c r="C17" s="157">
        <f>+'Adatok INPUT'!D103</f>
        <v>0</v>
      </c>
      <c r="D17" s="158" t="str">
        <f>+'Adatok INPUT'!E103</f>
        <v>1.</v>
      </c>
      <c r="E17" s="158" t="str">
        <f>+'Adatok INPUT'!F103</f>
        <v>Bérköltség</v>
      </c>
      <c r="F17" s="158"/>
      <c r="G17" s="158"/>
      <c r="H17" s="158"/>
      <c r="I17" s="158"/>
      <c r="J17" s="158"/>
      <c r="K17" s="158"/>
      <c r="L17" s="158"/>
      <c r="M17" s="167"/>
      <c r="N17" s="167"/>
      <c r="O17" s="167"/>
      <c r="P17" s="167"/>
      <c r="Q17" s="158"/>
      <c r="R17" s="167"/>
      <c r="S17" s="168"/>
      <c r="T17" s="167"/>
      <c r="U17" s="167"/>
      <c r="V17" s="169"/>
      <c r="W17" s="159">
        <f>+'Adatok INPUT'!AB103</f>
        <v>0</v>
      </c>
      <c r="X17" s="159">
        <f>+'Adatok INPUT'!AC103</f>
        <v>0</v>
      </c>
      <c r="Y17" s="160"/>
    </row>
    <row r="18" spans="2:25" ht="18" customHeight="1">
      <c r="B18" s="210" t="str">
        <f>+'Adatok INPUT'!C104</f>
        <v>03.</v>
      </c>
      <c r="C18" s="157">
        <f>+'Adatok INPUT'!D104</f>
        <v>0</v>
      </c>
      <c r="D18" s="158">
        <f>+'Adatok INPUT'!E104</f>
        <v>0</v>
      </c>
      <c r="E18" s="158" t="str">
        <f>+'Adatok INPUT'!F104</f>
        <v>ebből - megbízási díjak</v>
      </c>
      <c r="F18" s="158"/>
      <c r="G18" s="158"/>
      <c r="H18" s="158"/>
      <c r="I18" s="158"/>
      <c r="J18" s="158"/>
      <c r="K18" s="158"/>
      <c r="L18" s="158"/>
      <c r="M18" s="167"/>
      <c r="N18" s="167"/>
      <c r="O18" s="167"/>
      <c r="P18" s="167"/>
      <c r="Q18" s="158"/>
      <c r="R18" s="167"/>
      <c r="S18" s="168"/>
      <c r="T18" s="167"/>
      <c r="U18" s="167"/>
      <c r="V18" s="169"/>
      <c r="W18" s="159">
        <f>+'Adatok INPUT'!AB104</f>
        <v>0</v>
      </c>
      <c r="X18" s="159">
        <f>+'Adatok INPUT'!AC104</f>
        <v>0</v>
      </c>
      <c r="Y18" s="160">
        <f>+'Adatok INPUT'!AD104</f>
        <v>0</v>
      </c>
    </row>
    <row r="19" spans="2:25" ht="18" customHeight="1">
      <c r="B19" s="210" t="str">
        <f>+'Adatok INPUT'!C105</f>
        <v>04.</v>
      </c>
      <c r="C19" s="157">
        <f>+'Adatok INPUT'!D105</f>
        <v>0</v>
      </c>
      <c r="D19" s="158">
        <f>+'Adatok INPUT'!E105</f>
        <v>0</v>
      </c>
      <c r="E19" s="158" t="str">
        <f>+'Adatok INPUT'!F105</f>
        <v>ebből - tiszteletdíjak</v>
      </c>
      <c r="F19" s="158"/>
      <c r="G19" s="158"/>
      <c r="H19" s="158"/>
      <c r="I19" s="158"/>
      <c r="J19" s="158"/>
      <c r="K19" s="158"/>
      <c r="L19" s="158"/>
      <c r="M19" s="167"/>
      <c r="N19" s="167"/>
      <c r="O19" s="167"/>
      <c r="P19" s="167"/>
      <c r="Q19" s="158"/>
      <c r="R19" s="167"/>
      <c r="S19" s="168"/>
      <c r="T19" s="167"/>
      <c r="U19" s="167"/>
      <c r="V19" s="169"/>
      <c r="W19" s="159">
        <f>+'Adatok INPUT'!AB105</f>
        <v>0</v>
      </c>
      <c r="X19" s="159">
        <f>+'Adatok INPUT'!AC105</f>
        <v>0</v>
      </c>
      <c r="Y19" s="160">
        <f>+'Adatok INPUT'!AD105</f>
        <v>0</v>
      </c>
    </row>
    <row r="20" spans="2:25" ht="18" customHeight="1">
      <c r="B20" s="210" t="str">
        <f>+'Adatok INPUT'!C106</f>
        <v>05.</v>
      </c>
      <c r="C20" s="157">
        <f>+'Adatok INPUT'!D106</f>
        <v>0</v>
      </c>
      <c r="D20" s="158" t="str">
        <f>+'Adatok INPUT'!E106</f>
        <v>2.</v>
      </c>
      <c r="E20" s="158" t="str">
        <f>+'Adatok INPUT'!F106</f>
        <v>Személyi jellegű egyéb kifizetések</v>
      </c>
      <c r="F20" s="158"/>
      <c r="G20" s="158"/>
      <c r="H20" s="158"/>
      <c r="I20" s="158"/>
      <c r="J20" s="158"/>
      <c r="K20" s="158"/>
      <c r="L20" s="158"/>
      <c r="M20" s="167"/>
      <c r="N20" s="167"/>
      <c r="O20" s="167"/>
      <c r="P20" s="167"/>
      <c r="Q20" s="158"/>
      <c r="R20" s="167"/>
      <c r="S20" s="168"/>
      <c r="T20" s="167"/>
      <c r="U20" s="167"/>
      <c r="V20" s="169"/>
      <c r="W20" s="159">
        <f>+'Adatok INPUT'!AB106</f>
        <v>0</v>
      </c>
      <c r="X20" s="159">
        <f>+'Adatok INPUT'!AC106</f>
        <v>0</v>
      </c>
      <c r="Y20" s="160"/>
    </row>
    <row r="21" spans="2:25" ht="18" customHeight="1" thickBot="1">
      <c r="B21" s="210" t="str">
        <f>+'Adatok INPUT'!C107</f>
        <v>06.</v>
      </c>
      <c r="C21" s="157">
        <f>+'Adatok INPUT'!D107</f>
        <v>0</v>
      </c>
      <c r="D21" s="158" t="str">
        <f>+'Adatok INPUT'!E107</f>
        <v>3.</v>
      </c>
      <c r="E21" s="158" t="str">
        <f>+'Adatok INPUT'!F107</f>
        <v>Bérjárulékok</v>
      </c>
      <c r="F21" s="158"/>
      <c r="G21" s="158"/>
      <c r="H21" s="158"/>
      <c r="I21" s="158"/>
      <c r="J21" s="158"/>
      <c r="K21" s="158"/>
      <c r="L21" s="158"/>
      <c r="M21" s="167"/>
      <c r="N21" s="167"/>
      <c r="O21" s="167"/>
      <c r="P21" s="167"/>
      <c r="Q21" s="158"/>
      <c r="R21" s="167"/>
      <c r="S21" s="168"/>
      <c r="T21" s="167"/>
      <c r="U21" s="167"/>
      <c r="V21" s="169"/>
      <c r="W21" s="159">
        <f>+'Adatok INPUT'!AB107</f>
        <v>0</v>
      </c>
      <c r="X21" s="159">
        <f>+'Adatok INPUT'!AC107</f>
        <v>0</v>
      </c>
      <c r="Y21" s="160"/>
    </row>
    <row r="22" spans="2:25" ht="18" customHeight="1" thickBot="1">
      <c r="B22" s="174" t="str">
        <f>+'Adatok INPUT'!C108</f>
        <v>07.</v>
      </c>
      <c r="C22" s="175" t="str">
        <f>+'Adatok INPUT'!D108</f>
        <v>B.</v>
      </c>
      <c r="D22" s="176" t="str">
        <f>+'Adatok INPUT'!F108</f>
        <v>A szervezet által nyújtott támogatások (pénzügyileg rendezett)</v>
      </c>
      <c r="E22" s="176"/>
      <c r="F22" s="176"/>
      <c r="G22" s="176"/>
      <c r="H22" s="176"/>
      <c r="I22" s="176"/>
      <c r="J22" s="176"/>
      <c r="K22" s="176"/>
      <c r="L22" s="176"/>
      <c r="M22" s="177"/>
      <c r="N22" s="177"/>
      <c r="O22" s="177"/>
      <c r="P22" s="177"/>
      <c r="Q22" s="176"/>
      <c r="R22" s="177"/>
      <c r="S22" s="178"/>
      <c r="T22" s="177"/>
      <c r="U22" s="177"/>
      <c r="V22" s="179"/>
      <c r="W22" s="180">
        <f>+'Adatok INPUT'!AB108</f>
        <v>0</v>
      </c>
      <c r="X22" s="180">
        <f>+'Adatok INPUT'!AC108</f>
        <v>0</v>
      </c>
      <c r="Y22" s="181">
        <f>+'Adatok INPUT'!AD108</f>
        <v>0</v>
      </c>
    </row>
    <row r="23" spans="2:25" ht="18" customHeight="1" thickBot="1">
      <c r="B23" s="211" t="str">
        <f>+'Adatok INPUT'!C109</f>
        <v>08.</v>
      </c>
      <c r="C23" s="212">
        <f>+'Adatok INPUT'!D109</f>
        <v>0</v>
      </c>
      <c r="D23" s="213">
        <f>+'Adatok INPUT'!E109</f>
        <v>0</v>
      </c>
      <c r="E23" s="213" t="str">
        <f>+'Adatok INPUT'!F109</f>
        <v>ebből - kötelezettségként elszámolt és továbbutalt, illetve átadott támogatás</v>
      </c>
      <c r="F23" s="213"/>
      <c r="G23" s="213"/>
      <c r="H23" s="213"/>
      <c r="I23" s="213"/>
      <c r="J23" s="213"/>
      <c r="K23" s="213"/>
      <c r="L23" s="213"/>
      <c r="M23" s="214"/>
      <c r="N23" s="214"/>
      <c r="O23" s="214"/>
      <c r="P23" s="214"/>
      <c r="Q23" s="213"/>
      <c r="R23" s="214"/>
      <c r="S23" s="215"/>
      <c r="T23" s="214"/>
      <c r="U23" s="214"/>
      <c r="V23" s="216"/>
      <c r="W23" s="217">
        <f>+'Adatok INPUT'!AB109</f>
        <v>0</v>
      </c>
      <c r="X23" s="217">
        <f>+'Adatok INPUT'!AC109</f>
        <v>0</v>
      </c>
      <c r="Y23" s="218">
        <f>+'Adatok INPUT'!AD109</f>
        <v>0</v>
      </c>
    </row>
    <row r="24" ht="57.75" customHeight="1"/>
    <row r="25" ht="27" customHeight="1"/>
    <row r="26" spans="2:25" ht="12.75">
      <c r="B26" s="91" t="s">
        <v>194</v>
      </c>
      <c r="C26" s="105" t="str">
        <f>+'Borító - OUTPUT'!D29</f>
        <v>Budapest, 2015. május 12.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45" t="s">
        <v>182</v>
      </c>
      <c r="V26" s="145"/>
      <c r="W26" s="105"/>
      <c r="X26" s="105"/>
      <c r="Y26" s="105"/>
    </row>
    <row r="27" spans="23:25" ht="12.75">
      <c r="W27" s="94" t="str">
        <f>+'Borító - OUTPUT'!W30</f>
        <v>a társadalmi szervezet vezetője (képviselője)</v>
      </c>
      <c r="X27" s="94"/>
      <c r="Y27" s="94"/>
    </row>
    <row r="28" spans="23:25" ht="12.75">
      <c r="W28" s="94"/>
      <c r="X28" s="94"/>
      <c r="Y28" s="94"/>
    </row>
    <row r="29" spans="2:25" ht="9.75" customHeight="1">
      <c r="B29" s="236" t="str">
        <f>+'Eredménykimutatás - OUTPUT'!B51</f>
        <v>Az adatok</v>
      </c>
      <c r="T29" s="146"/>
      <c r="W29" s="147"/>
      <c r="X29" s="147"/>
      <c r="Y29" s="147"/>
    </row>
    <row r="30" spans="2:25" ht="9.75" customHeight="1">
      <c r="B30" s="236" t="str">
        <f>+'Eredménykimutatás - OUTPUT'!B52</f>
        <v>könyvvizsgálattal</v>
      </c>
      <c r="W30" s="147"/>
      <c r="X30" s="147"/>
      <c r="Y30" s="147"/>
    </row>
    <row r="31" ht="9.75" customHeight="1">
      <c r="B31" s="236" t="str">
        <f>+'Eredménykimutatás - OUTPUT'!B53</f>
        <v>nincsenek alátámasztva!</v>
      </c>
    </row>
  </sheetData>
  <sheetProtection/>
  <printOptions/>
  <pageMargins left="0.4724409448818898" right="0.31496062992125984" top="0.6299212598425197" bottom="0.7480314960629921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79"/>
  <sheetViews>
    <sheetView showGridLines="0" zoomScalePageLayoutView="0" workbookViewId="0" topLeftCell="A22">
      <selection activeCell="W64" sqref="W64"/>
    </sheetView>
  </sheetViews>
  <sheetFormatPr defaultColWidth="9.00390625" defaultRowHeight="12.75"/>
  <cols>
    <col min="1" max="1" width="1.00390625" style="251" customWidth="1"/>
    <col min="2" max="2" width="3.75390625" style="271" customWidth="1"/>
    <col min="3" max="3" width="3.625" style="271" customWidth="1"/>
    <col min="4" max="6" width="4.25390625" style="271" customWidth="1"/>
    <col min="7" max="7" width="3.375" style="271" customWidth="1"/>
    <col min="8" max="8" width="4.25390625" style="271" customWidth="1"/>
    <col min="9" max="9" width="4.75390625" style="271" customWidth="1"/>
    <col min="10" max="10" width="3.875" style="271" customWidth="1"/>
    <col min="11" max="13" width="4.25390625" style="271" customWidth="1"/>
    <col min="14" max="14" width="7.75390625" style="271" customWidth="1"/>
    <col min="15" max="15" width="0.6171875" style="271" customWidth="1"/>
    <col min="16" max="16" width="1.37890625" style="271" customWidth="1"/>
    <col min="17" max="17" width="1.625" style="271" customWidth="1"/>
    <col min="18" max="18" width="2.00390625" style="271" customWidth="1"/>
    <col min="19" max="19" width="6.625" style="271" customWidth="1"/>
    <col min="20" max="20" width="1.00390625" style="271" customWidth="1"/>
    <col min="21" max="21" width="0.74609375" style="271" customWidth="1"/>
    <col min="22" max="22" width="8.875" style="271" customWidth="1"/>
    <col min="23" max="23" width="16.875" style="271" customWidth="1"/>
    <col min="24" max="24" width="16.375" style="271" hidden="1" customWidth="1"/>
    <col min="25" max="25" width="10.75390625" style="251" customWidth="1"/>
    <col min="26" max="27" width="9.375" style="251" customWidth="1"/>
    <col min="28" max="28" width="8.75390625" style="251" customWidth="1"/>
    <col min="29" max="33" width="8.25390625" style="251" customWidth="1"/>
    <col min="34" max="16384" width="9.125" style="251" customWidth="1"/>
  </cols>
  <sheetData>
    <row r="1" spans="2:24" s="246" customFormat="1" ht="15.75" customHeight="1">
      <c r="B1" s="244" t="s">
        <v>202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74" t="str">
        <f>CONCATENATE(+'Borító - OUTPUT'!B32," ",'Borító - OUTPUT'!B33)</f>
        <v>Az adatok könyvvizsgálattal</v>
      </c>
    </row>
    <row r="2" spans="2:24" s="246" customFormat="1" ht="17.2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73"/>
      <c r="X2" s="274" t="str">
        <f>+'Borító - OUTPUT'!B34</f>
        <v>nincsenek alátámasztva!</v>
      </c>
    </row>
    <row r="3" spans="2:32" ht="17.25" customHeight="1">
      <c r="B3" s="247" t="s">
        <v>203</v>
      </c>
      <c r="C3" s="248"/>
      <c r="D3" s="248"/>
      <c r="E3" s="272" t="str">
        <f>+'Adatok INPUT'!C3</f>
        <v>Culturelle  Alapítvány</v>
      </c>
      <c r="F3" s="248"/>
      <c r="G3" s="248"/>
      <c r="H3" s="248"/>
      <c r="I3" s="248"/>
      <c r="J3" s="248"/>
      <c r="K3" s="248"/>
      <c r="L3" s="248"/>
      <c r="M3" s="248"/>
      <c r="N3" s="249"/>
      <c r="O3" s="249"/>
      <c r="P3" s="249"/>
      <c r="Q3" s="248"/>
      <c r="R3" s="249"/>
      <c r="S3" s="249"/>
      <c r="T3" s="248"/>
      <c r="U3" s="248"/>
      <c r="V3" s="248"/>
      <c r="W3" s="248"/>
      <c r="X3" s="250" t="s">
        <v>204</v>
      </c>
      <c r="Y3" s="246"/>
      <c r="Z3" s="246"/>
      <c r="AA3" s="246"/>
      <c r="AB3" s="246"/>
      <c r="AC3" s="246"/>
      <c r="AD3" s="246"/>
      <c r="AE3" s="246"/>
      <c r="AF3" s="246"/>
    </row>
    <row r="4" spans="2:37" ht="17.25" customHeight="1">
      <c r="B4" s="247" t="s">
        <v>205</v>
      </c>
      <c r="C4" s="248"/>
      <c r="D4" s="248"/>
      <c r="E4" s="273" t="str">
        <f>+'Borító - OUTPUT'!B21</f>
        <v>2014. január 01. - 2014. december 31.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</row>
    <row r="5" spans="2:24" s="246" customFormat="1" ht="7.5" customHeight="1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</row>
    <row r="6" spans="2:34" s="257" customFormat="1" ht="12.75" customHeight="1">
      <c r="B6" s="253"/>
      <c r="C6" s="254"/>
      <c r="D6" s="254"/>
      <c r="E6" s="254"/>
      <c r="F6" s="254"/>
      <c r="G6" s="254"/>
      <c r="H6" s="255"/>
      <c r="I6" s="254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Z6" s="246"/>
      <c r="AA6" s="246"/>
      <c r="AB6" s="246"/>
      <c r="AC6" s="246"/>
      <c r="AD6" s="246"/>
      <c r="AE6" s="246"/>
      <c r="AF6" s="246"/>
      <c r="AG6" s="246"/>
      <c r="AH6" s="246"/>
    </row>
    <row r="7" spans="2:34" s="257" customFormat="1" ht="12.75" customHeight="1">
      <c r="B7" s="253"/>
      <c r="C7" s="254"/>
      <c r="D7" s="254"/>
      <c r="E7" s="254"/>
      <c r="F7" s="254"/>
      <c r="G7" s="254"/>
      <c r="H7" s="255"/>
      <c r="I7" s="254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Z7" s="246"/>
      <c r="AA7" s="246"/>
      <c r="AB7" s="246"/>
      <c r="AC7" s="246"/>
      <c r="AD7" s="246"/>
      <c r="AE7" s="246"/>
      <c r="AF7" s="246"/>
      <c r="AG7" s="246"/>
      <c r="AH7" s="246"/>
    </row>
    <row r="8" spans="2:34" s="257" customFormat="1" ht="12.75" customHeight="1">
      <c r="B8" s="258" t="s">
        <v>47</v>
      </c>
      <c r="C8" s="258" t="s">
        <v>206</v>
      </c>
      <c r="D8" s="254"/>
      <c r="E8" s="254"/>
      <c r="F8" s="254"/>
      <c r="G8" s="254"/>
      <c r="H8" s="288" t="str">
        <f>CONCATENATE("Az"," ",'Adatok INPUT'!C26," ","közhasznú tevékenység -ben közreműködők tevékenységüket")</f>
        <v>Az kulturális tevékenység közhasznú tevékenység -ben közreműködők tevékenységüket</v>
      </c>
      <c r="I8" s="289"/>
      <c r="J8" s="289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Z8" s="246"/>
      <c r="AA8" s="246"/>
      <c r="AB8" s="246"/>
      <c r="AC8" s="246"/>
      <c r="AD8" s="246"/>
      <c r="AE8" s="246"/>
      <c r="AF8" s="246"/>
      <c r="AG8" s="246"/>
      <c r="AH8" s="246"/>
    </row>
    <row r="9" spans="2:34" s="257" customFormat="1" ht="12.75" customHeight="1">
      <c r="B9" s="253"/>
      <c r="C9" s="254"/>
      <c r="D9" s="254"/>
      <c r="E9" s="254"/>
      <c r="F9" s="254"/>
      <c r="G9" s="254"/>
      <c r="H9" s="288" t="s">
        <v>252</v>
      </c>
      <c r="I9" s="289"/>
      <c r="J9" s="289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Z9" s="246"/>
      <c r="AA9" s="246"/>
      <c r="AB9" s="246"/>
      <c r="AC9" s="246"/>
      <c r="AD9" s="246"/>
      <c r="AE9" s="246"/>
      <c r="AF9" s="246"/>
      <c r="AG9" s="246"/>
      <c r="AH9" s="246"/>
    </row>
    <row r="10" spans="2:34" s="257" customFormat="1" ht="12.75" customHeight="1">
      <c r="B10" s="258"/>
      <c r="C10" s="254"/>
      <c r="D10" s="254"/>
      <c r="E10" s="254"/>
      <c r="F10" s="254"/>
      <c r="G10" s="254"/>
      <c r="H10" s="288" t="str">
        <f>CONCATENATE("ban nem részesültek. Közhasznú tevékenysége során ",'Adatok INPUT'!AD78," e Ft. válllalkozási bevétel,")</f>
        <v>ban nem részesültek. Közhasznú tevékenysége során 0 e Ft. válllalkozási bevétel,</v>
      </c>
      <c r="I10" s="289"/>
      <c r="J10" s="289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Z10" s="246"/>
      <c r="AA10" s="246"/>
      <c r="AB10" s="246"/>
      <c r="AC10" s="246"/>
      <c r="AD10" s="246"/>
      <c r="AE10" s="246"/>
      <c r="AF10" s="246"/>
      <c r="AG10" s="246"/>
      <c r="AH10" s="246"/>
    </row>
    <row r="11" spans="2:34" s="257" customFormat="1" ht="12.75" customHeight="1">
      <c r="B11" s="258"/>
      <c r="C11" s="254"/>
      <c r="D11" s="254"/>
      <c r="E11" s="254"/>
      <c r="F11" s="254"/>
      <c r="G11" s="254"/>
      <c r="H11" s="288" t="str">
        <f>CONCATENATE('Adatok INPUT'!AD87," e Ft. vállalkozási kiadás, ",'Adatok INPUT'!AD68," e Ft. közhasznú bevétel, ",'Adatok INPUT'!AD80," e Ft. közhasznú")</f>
        <v>0 e Ft. vállalkozási kiadás, 6118 e Ft. közhasznú bevétel, 3780 e Ft. közhasznú</v>
      </c>
      <c r="I11" s="289"/>
      <c r="J11" s="289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Z11" s="246"/>
      <c r="AA11" s="246"/>
      <c r="AB11" s="246"/>
      <c r="AC11" s="246"/>
      <c r="AD11" s="246"/>
      <c r="AE11" s="246"/>
      <c r="AF11" s="246"/>
      <c r="AG11" s="246"/>
      <c r="AH11" s="246"/>
    </row>
    <row r="12" spans="2:34" s="257" customFormat="1" ht="12.75" customHeight="1">
      <c r="B12" s="258"/>
      <c r="C12" s="254"/>
      <c r="D12" s="254"/>
      <c r="E12" s="254"/>
      <c r="F12" s="254"/>
      <c r="G12" s="254"/>
      <c r="H12" s="288" t="str">
        <f>CONCATENATE("kiadás került elszámolásra, melyből fakadóan ",'Adatok INPUT'!AD97+'Adatok INPUT'!AD98," e Ft. vagyonváltozás történt.")</f>
        <v>kiadás került elszámolásra, melyből fakadóan 2338 e Ft. vagyonváltozás történt.</v>
      </c>
      <c r="I12" s="289"/>
      <c r="J12" s="289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Z12" s="246"/>
      <c r="AA12" s="246"/>
      <c r="AB12" s="246"/>
      <c r="AC12" s="246"/>
      <c r="AD12" s="246"/>
      <c r="AE12" s="246"/>
      <c r="AF12" s="246"/>
      <c r="AG12" s="246"/>
      <c r="AH12" s="246"/>
    </row>
    <row r="13" spans="2:34" s="257" customFormat="1" ht="12.75" customHeight="1">
      <c r="B13" s="258"/>
      <c r="C13" s="254"/>
      <c r="D13" s="254"/>
      <c r="E13" s="254"/>
      <c r="F13" s="254"/>
      <c r="G13" s="254"/>
      <c r="H13" s="289"/>
      <c r="I13" s="289"/>
      <c r="J13" s="289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Z13" s="246"/>
      <c r="AA13" s="246"/>
      <c r="AB13" s="246"/>
      <c r="AC13" s="246"/>
      <c r="AD13" s="246"/>
      <c r="AE13" s="246"/>
      <c r="AF13" s="246"/>
      <c r="AG13" s="246"/>
      <c r="AH13" s="246"/>
    </row>
    <row r="14" spans="2:34" s="257" customFormat="1" ht="12.75" customHeight="1">
      <c r="B14" s="258"/>
      <c r="C14" s="254"/>
      <c r="D14" s="254"/>
      <c r="E14" s="254"/>
      <c r="F14" s="254"/>
      <c r="G14" s="254"/>
      <c r="H14" s="289" t="str">
        <f>CONCATENATE("A szervezet a mérlegfordulónapon ",'Adatok INPUT'!AD47," e Ft. Eszközzel rendelkezett melyből ")</f>
        <v>A szervezet a mérlegfordulónapon 13531 e Ft. Eszközzel rendelkezett melyből </v>
      </c>
      <c r="I14" s="289"/>
      <c r="J14" s="289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Z14" s="246"/>
      <c r="AA14" s="246"/>
      <c r="AB14" s="246"/>
      <c r="AC14" s="246"/>
      <c r="AD14" s="246"/>
      <c r="AE14" s="246"/>
      <c r="AF14" s="246"/>
      <c r="AG14" s="246"/>
      <c r="AH14" s="246"/>
    </row>
    <row r="15" spans="2:34" s="257" customFormat="1" ht="12.75" customHeight="1">
      <c r="B15" s="258"/>
      <c r="C15" s="254"/>
      <c r="D15" s="254"/>
      <c r="E15" s="254"/>
      <c r="F15" s="254"/>
      <c r="G15" s="254"/>
      <c r="H15" s="289" t="str">
        <f>CONCATENATE('Adatok INPUT'!AD45," e Ft pénzeszköz volt.")</f>
        <v>13054 e Ft pénzeszköz volt.</v>
      </c>
      <c r="I15" s="289"/>
      <c r="J15" s="289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Z15" s="246"/>
      <c r="AA15" s="246"/>
      <c r="AB15" s="246"/>
      <c r="AC15" s="246"/>
      <c r="AD15" s="246"/>
      <c r="AE15" s="246"/>
      <c r="AF15" s="246"/>
      <c r="AG15" s="246"/>
      <c r="AH15" s="246"/>
    </row>
    <row r="16" spans="2:34" s="257" customFormat="1" ht="12.75" customHeight="1">
      <c r="B16" s="258"/>
      <c r="C16" s="254"/>
      <c r="D16" s="254"/>
      <c r="E16" s="254"/>
      <c r="F16" s="254"/>
      <c r="G16" s="254"/>
      <c r="H16" s="289"/>
      <c r="I16" s="289"/>
      <c r="J16" s="289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Z16" s="246"/>
      <c r="AA16" s="246"/>
      <c r="AB16" s="246"/>
      <c r="AC16" s="246"/>
      <c r="AD16" s="246"/>
      <c r="AE16" s="246"/>
      <c r="AF16" s="246"/>
      <c r="AG16" s="246"/>
      <c r="AH16" s="246"/>
    </row>
    <row r="17" spans="2:34" s="257" customFormat="1" ht="12.75" customHeight="1">
      <c r="B17" s="258"/>
      <c r="C17" s="254"/>
      <c r="D17" s="254"/>
      <c r="E17" s="254"/>
      <c r="F17" s="254"/>
      <c r="G17" s="254"/>
      <c r="H17" s="289" t="str">
        <f>CONCATENATE("A szervezet a mérlegfordulónapon ",'Adatok INPUT'!AD56," e Ft kötelezettséget tartott nyilván.")</f>
        <v>A szervezet a mérlegfordulónapon 0 e Ft kötelezettséget tartott nyilván.</v>
      </c>
      <c r="I17" s="289"/>
      <c r="J17" s="289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Z17" s="246"/>
      <c r="AA17" s="246"/>
      <c r="AB17" s="246"/>
      <c r="AC17" s="246"/>
      <c r="AD17" s="246"/>
      <c r="AE17" s="246"/>
      <c r="AF17" s="246"/>
      <c r="AG17" s="246"/>
      <c r="AH17" s="246"/>
    </row>
    <row r="18" spans="2:34" s="257" customFormat="1" ht="12.75" customHeight="1">
      <c r="B18" s="258"/>
      <c r="C18" s="254"/>
      <c r="D18" s="254"/>
      <c r="E18" s="254"/>
      <c r="F18" s="254"/>
      <c r="G18" s="254"/>
      <c r="H18" s="289"/>
      <c r="I18" s="289"/>
      <c r="J18" s="289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Z18" s="246"/>
      <c r="AA18" s="246"/>
      <c r="AB18" s="246"/>
      <c r="AC18" s="246"/>
      <c r="AD18" s="246"/>
      <c r="AE18" s="246"/>
      <c r="AF18" s="246"/>
      <c r="AG18" s="246"/>
      <c r="AH18" s="246"/>
    </row>
    <row r="19" spans="2:34" s="257" customFormat="1" ht="12.75" customHeight="1">
      <c r="B19" s="258"/>
      <c r="C19" s="254"/>
      <c r="D19" s="254"/>
      <c r="E19" s="254"/>
      <c r="F19" s="254"/>
      <c r="G19" s="254"/>
      <c r="H19" s="289"/>
      <c r="I19" s="289"/>
      <c r="J19" s="289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Z19" s="246"/>
      <c r="AA19" s="246"/>
      <c r="AB19" s="246"/>
      <c r="AC19" s="246"/>
      <c r="AD19" s="246"/>
      <c r="AE19" s="246"/>
      <c r="AF19" s="246"/>
      <c r="AG19" s="246"/>
      <c r="AH19" s="246"/>
    </row>
    <row r="20" spans="2:34" s="257" customFormat="1" ht="12.75" customHeight="1">
      <c r="B20" s="253"/>
      <c r="C20" s="254"/>
      <c r="D20" s="254"/>
      <c r="E20" s="254"/>
      <c r="F20" s="254"/>
      <c r="G20" s="254"/>
      <c r="H20" s="289" t="s">
        <v>207</v>
      </c>
      <c r="I20" s="289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Z20" s="246"/>
      <c r="AA20" s="246"/>
      <c r="AB20" s="246"/>
      <c r="AC20" s="246"/>
      <c r="AD20" s="246"/>
      <c r="AE20" s="246"/>
      <c r="AF20" s="246"/>
      <c r="AG20" s="246"/>
      <c r="AH20" s="246"/>
    </row>
    <row r="21" spans="2:34" s="257" customFormat="1" ht="12.75" customHeight="1">
      <c r="B21" s="253"/>
      <c r="C21" s="254"/>
      <c r="D21" s="254"/>
      <c r="E21" s="254"/>
      <c r="F21" s="254"/>
      <c r="G21" s="254"/>
      <c r="H21" s="289" t="s">
        <v>208</v>
      </c>
      <c r="I21" s="289"/>
      <c r="J21" s="289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Z21" s="246"/>
      <c r="AA21" s="246"/>
      <c r="AB21" s="246"/>
      <c r="AC21" s="246"/>
      <c r="AD21" s="246"/>
      <c r="AE21" s="246"/>
      <c r="AF21" s="246"/>
      <c r="AG21" s="246"/>
      <c r="AH21" s="246"/>
    </row>
    <row r="22" spans="2:34" s="257" customFormat="1" ht="12.75" customHeight="1">
      <c r="B22" s="253"/>
      <c r="C22" s="254"/>
      <c r="D22" s="254"/>
      <c r="E22" s="254"/>
      <c r="F22" s="254"/>
      <c r="G22" s="254"/>
      <c r="H22" s="289"/>
      <c r="I22" s="289"/>
      <c r="J22" s="289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Z22" s="246"/>
      <c r="AA22" s="246"/>
      <c r="AB22" s="246"/>
      <c r="AC22" s="246"/>
      <c r="AD22" s="246"/>
      <c r="AE22" s="246"/>
      <c r="AF22" s="246"/>
      <c r="AG22" s="246"/>
      <c r="AH22" s="246"/>
    </row>
    <row r="23" spans="2:34" s="257" customFormat="1" ht="12.75" customHeight="1">
      <c r="B23" s="253"/>
      <c r="C23" s="254"/>
      <c r="D23" s="254"/>
      <c r="E23" s="254"/>
      <c r="F23" s="254"/>
      <c r="G23" s="254"/>
      <c r="H23" s="289" t="s">
        <v>209</v>
      </c>
      <c r="I23" s="289"/>
      <c r="J23" s="289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Z23" s="246"/>
      <c r="AA23" s="246"/>
      <c r="AB23" s="246"/>
      <c r="AC23" s="246"/>
      <c r="AD23" s="246"/>
      <c r="AE23" s="246"/>
      <c r="AF23" s="246"/>
      <c r="AG23" s="246"/>
      <c r="AH23" s="246"/>
    </row>
    <row r="24" spans="2:34" s="257" customFormat="1" ht="12.75" customHeight="1">
      <c r="B24" s="253"/>
      <c r="C24" s="254"/>
      <c r="D24" s="254"/>
      <c r="E24" s="254"/>
      <c r="F24" s="254"/>
      <c r="G24" s="254"/>
      <c r="H24" s="289" t="s">
        <v>210</v>
      </c>
      <c r="I24" s="289"/>
      <c r="J24" s="289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Z24" s="246"/>
      <c r="AA24" s="246"/>
      <c r="AB24" s="246"/>
      <c r="AC24" s="246"/>
      <c r="AD24" s="246"/>
      <c r="AE24" s="246"/>
      <c r="AF24" s="246"/>
      <c r="AG24" s="246"/>
      <c r="AH24" s="246"/>
    </row>
    <row r="25" spans="2:34" s="257" customFormat="1" ht="38.25" customHeight="1">
      <c r="B25" s="253"/>
      <c r="C25" s="254"/>
      <c r="D25" s="254"/>
      <c r="E25" s="254"/>
      <c r="F25" s="254"/>
      <c r="G25" s="254"/>
      <c r="H25" s="290"/>
      <c r="I25" s="289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Z25" s="246"/>
      <c r="AA25" s="246"/>
      <c r="AB25" s="246"/>
      <c r="AC25" s="246"/>
      <c r="AD25" s="246"/>
      <c r="AE25" s="246"/>
      <c r="AF25" s="246"/>
      <c r="AG25" s="246"/>
      <c r="AH25" s="246"/>
    </row>
    <row r="26" spans="2:34" s="257" customFormat="1" ht="12.75" customHeight="1">
      <c r="B26" s="258" t="s">
        <v>52</v>
      </c>
      <c r="C26" s="258" t="s">
        <v>211</v>
      </c>
      <c r="D26" s="254"/>
      <c r="E26" s="254"/>
      <c r="F26" s="254"/>
      <c r="G26" s="254"/>
      <c r="H26" s="292" t="s">
        <v>33</v>
      </c>
      <c r="I26" s="293" t="s">
        <v>34</v>
      </c>
      <c r="J26" s="293"/>
      <c r="K26" s="293"/>
      <c r="L26" s="293"/>
      <c r="M26" s="293"/>
      <c r="N26" s="293"/>
      <c r="O26" s="293"/>
      <c r="P26" s="293"/>
      <c r="Q26" s="293"/>
      <c r="R26" s="293"/>
      <c r="S26" s="294"/>
      <c r="T26" s="293"/>
      <c r="U26" s="293"/>
      <c r="V26" s="295" t="s">
        <v>212</v>
      </c>
      <c r="W26" s="291"/>
      <c r="X26" s="291"/>
      <c r="Z26" s="246"/>
      <c r="AA26" s="246"/>
      <c r="AB26" s="246"/>
      <c r="AC26" s="246"/>
      <c r="AD26" s="246"/>
      <c r="AE26" s="246"/>
      <c r="AF26" s="246"/>
      <c r="AG26" s="246"/>
      <c r="AH26" s="246"/>
    </row>
    <row r="27" spans="2:34" s="257" customFormat="1" ht="12.75" customHeight="1">
      <c r="B27" s="258"/>
      <c r="C27" s="258" t="s">
        <v>213</v>
      </c>
      <c r="D27" s="254"/>
      <c r="E27" s="254"/>
      <c r="F27" s="254"/>
      <c r="G27" s="254"/>
      <c r="H27" s="296">
        <v>1</v>
      </c>
      <c r="I27" s="289" t="s">
        <v>214</v>
      </c>
      <c r="J27" s="291"/>
      <c r="K27" s="291"/>
      <c r="L27" s="291"/>
      <c r="M27" s="291"/>
      <c r="N27" s="291"/>
      <c r="O27" s="291"/>
      <c r="P27" s="291"/>
      <c r="Q27" s="291"/>
      <c r="R27" s="291"/>
      <c r="S27" s="297"/>
      <c r="T27" s="298"/>
      <c r="U27" s="291"/>
      <c r="V27" s="299"/>
      <c r="W27" s="291"/>
      <c r="X27" s="291"/>
      <c r="Z27" s="246"/>
      <c r="AA27" s="246"/>
      <c r="AB27" s="246"/>
      <c r="AC27" s="246"/>
      <c r="AD27" s="246"/>
      <c r="AE27" s="246"/>
      <c r="AF27" s="246"/>
      <c r="AG27" s="246"/>
      <c r="AH27" s="246"/>
    </row>
    <row r="28" spans="2:34" s="257" customFormat="1" ht="12.75" customHeight="1">
      <c r="B28" s="253"/>
      <c r="C28" s="258" t="s">
        <v>215</v>
      </c>
      <c r="D28" s="254"/>
      <c r="E28" s="254"/>
      <c r="F28" s="254"/>
      <c r="G28" s="254"/>
      <c r="H28" s="305">
        <f>H27+1</f>
        <v>2</v>
      </c>
      <c r="I28" s="306" t="s">
        <v>216</v>
      </c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 s="291"/>
      <c r="X28" s="291"/>
      <c r="Z28" s="246"/>
      <c r="AA28" s="246"/>
      <c r="AB28" s="246"/>
      <c r="AC28" s="246"/>
      <c r="AD28" s="246"/>
      <c r="AE28" s="246"/>
      <c r="AF28" s="246"/>
      <c r="AG28" s="246"/>
      <c r="AH28" s="246"/>
    </row>
    <row r="29" spans="2:34" s="257" customFormat="1" ht="12.75" customHeight="1">
      <c r="B29" s="253"/>
      <c r="C29" s="254"/>
      <c r="D29" s="254"/>
      <c r="E29" s="254"/>
      <c r="F29" s="254"/>
      <c r="G29" s="254"/>
      <c r="H29" s="305">
        <f aca="true" t="shared" si="0" ref="H29:H39">H28+1</f>
        <v>3</v>
      </c>
      <c r="I29" s="306" t="s">
        <v>217</v>
      </c>
      <c r="J29" s="306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10"/>
      <c r="W29" s="256"/>
      <c r="X29" s="256"/>
      <c r="Z29" s="246"/>
      <c r="AA29" s="246"/>
      <c r="AB29" s="246"/>
      <c r="AC29" s="246"/>
      <c r="AD29" s="246"/>
      <c r="AE29" s="246"/>
      <c r="AF29" s="246"/>
      <c r="AG29" s="246"/>
      <c r="AH29" s="246"/>
    </row>
    <row r="30" spans="2:34" s="257" customFormat="1" ht="12.75" customHeight="1">
      <c r="B30" s="253"/>
      <c r="C30" s="254"/>
      <c r="D30" s="254"/>
      <c r="E30" s="254"/>
      <c r="F30" s="254"/>
      <c r="G30" s="254"/>
      <c r="H30" s="305">
        <f t="shared" si="0"/>
        <v>4</v>
      </c>
      <c r="I30" s="306" t="s">
        <v>218</v>
      </c>
      <c r="J30" s="306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10"/>
      <c r="W30" s="256"/>
      <c r="X30" s="256"/>
      <c r="Z30" s="246"/>
      <c r="AA30" s="246"/>
      <c r="AB30" s="246"/>
      <c r="AC30" s="246"/>
      <c r="AD30" s="246"/>
      <c r="AE30" s="246"/>
      <c r="AF30" s="246"/>
      <c r="AG30" s="246"/>
      <c r="AH30" s="246"/>
    </row>
    <row r="31" spans="2:34" s="257" customFormat="1" ht="12.75" customHeight="1">
      <c r="B31" s="253"/>
      <c r="C31" s="254"/>
      <c r="D31" s="254"/>
      <c r="E31" s="254"/>
      <c r="F31" s="254"/>
      <c r="G31" s="254"/>
      <c r="H31" s="305">
        <f t="shared" si="0"/>
        <v>5</v>
      </c>
      <c r="I31" s="306" t="s">
        <v>219</v>
      </c>
      <c r="J31" s="306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10"/>
      <c r="W31" s="256"/>
      <c r="X31" s="256"/>
      <c r="Z31" s="246"/>
      <c r="AA31" s="246"/>
      <c r="AB31" s="246"/>
      <c r="AC31" s="246"/>
      <c r="AD31" s="246"/>
      <c r="AE31" s="246"/>
      <c r="AF31" s="246"/>
      <c r="AG31" s="246"/>
      <c r="AH31" s="246"/>
    </row>
    <row r="32" spans="2:34" s="257" customFormat="1" ht="12.75" customHeight="1">
      <c r="B32" s="253"/>
      <c r="C32" s="254"/>
      <c r="D32" s="254"/>
      <c r="E32" s="254"/>
      <c r="F32" s="254"/>
      <c r="G32" s="254"/>
      <c r="H32" s="305">
        <f t="shared" si="0"/>
        <v>6</v>
      </c>
      <c r="I32" s="306" t="s">
        <v>220</v>
      </c>
      <c r="J32" s="306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10"/>
      <c r="W32" s="256"/>
      <c r="X32" s="256"/>
      <c r="Z32" s="246"/>
      <c r="AA32" s="246"/>
      <c r="AB32" s="246"/>
      <c r="AC32" s="246"/>
      <c r="AD32" s="246"/>
      <c r="AE32" s="246"/>
      <c r="AF32" s="246"/>
      <c r="AG32" s="246"/>
      <c r="AH32" s="246"/>
    </row>
    <row r="33" spans="2:34" s="257" customFormat="1" ht="12.75" customHeight="1">
      <c r="B33" s="253"/>
      <c r="C33" s="254"/>
      <c r="D33" s="254"/>
      <c r="E33" s="254"/>
      <c r="F33" s="254"/>
      <c r="G33" s="254"/>
      <c r="H33" s="305">
        <f t="shared" si="0"/>
        <v>7</v>
      </c>
      <c r="I33" s="306" t="s">
        <v>221</v>
      </c>
      <c r="J33" s="306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10"/>
      <c r="W33" s="256"/>
      <c r="X33" s="256"/>
      <c r="Z33" s="246"/>
      <c r="AA33" s="246"/>
      <c r="AB33" s="246"/>
      <c r="AC33" s="246"/>
      <c r="AD33" s="246"/>
      <c r="AE33" s="246"/>
      <c r="AF33" s="246"/>
      <c r="AG33" s="246"/>
      <c r="AH33" s="246"/>
    </row>
    <row r="34" spans="2:34" s="257" customFormat="1" ht="12.75" customHeight="1">
      <c r="B34" s="253"/>
      <c r="C34" s="254"/>
      <c r="D34" s="254"/>
      <c r="E34" s="254"/>
      <c r="F34" s="254"/>
      <c r="G34" s="254"/>
      <c r="H34" s="305">
        <f t="shared" si="0"/>
        <v>8</v>
      </c>
      <c r="I34" s="306" t="s">
        <v>222</v>
      </c>
      <c r="J34" s="306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10"/>
      <c r="W34" s="256"/>
      <c r="X34" s="256"/>
      <c r="Z34" s="246"/>
      <c r="AA34" s="246"/>
      <c r="AB34" s="246"/>
      <c r="AC34" s="246"/>
      <c r="AD34" s="246"/>
      <c r="AE34" s="246"/>
      <c r="AF34" s="246"/>
      <c r="AG34" s="246"/>
      <c r="AH34" s="246"/>
    </row>
    <row r="35" spans="2:34" s="257" customFormat="1" ht="12.75" customHeight="1">
      <c r="B35" s="253"/>
      <c r="C35" s="254"/>
      <c r="D35" s="254"/>
      <c r="E35" s="254"/>
      <c r="F35" s="254"/>
      <c r="G35" s="254"/>
      <c r="H35" s="305">
        <f t="shared" si="0"/>
        <v>9</v>
      </c>
      <c r="I35" s="306" t="s">
        <v>223</v>
      </c>
      <c r="J35" s="306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10">
        <v>2100</v>
      </c>
      <c r="W35" s="256"/>
      <c r="X35" s="256"/>
      <c r="Z35" s="246"/>
      <c r="AA35" s="246"/>
      <c r="AB35" s="246"/>
      <c r="AC35" s="246"/>
      <c r="AD35" s="246"/>
      <c r="AE35" s="246"/>
      <c r="AF35" s="246"/>
      <c r="AG35" s="246"/>
      <c r="AH35" s="246"/>
    </row>
    <row r="36" spans="2:34" s="257" customFormat="1" ht="12.75" customHeight="1">
      <c r="B36" s="253"/>
      <c r="C36" s="254"/>
      <c r="D36" s="254"/>
      <c r="E36" s="254"/>
      <c r="F36" s="254"/>
      <c r="G36" s="254"/>
      <c r="H36" s="305">
        <f t="shared" si="0"/>
        <v>10</v>
      </c>
      <c r="I36" s="306" t="s">
        <v>224</v>
      </c>
      <c r="J36" s="306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10">
        <v>4018</v>
      </c>
      <c r="W36" s="256"/>
      <c r="X36" s="256"/>
      <c r="Z36" s="246"/>
      <c r="AA36" s="246"/>
      <c r="AB36" s="246"/>
      <c r="AC36" s="246"/>
      <c r="AD36" s="246"/>
      <c r="AE36" s="246"/>
      <c r="AF36" s="246"/>
      <c r="AG36" s="246"/>
      <c r="AH36" s="246"/>
    </row>
    <row r="37" spans="2:34" s="257" customFormat="1" ht="12.75" customHeight="1">
      <c r="B37" s="253"/>
      <c r="C37" s="254"/>
      <c r="D37" s="254"/>
      <c r="E37" s="254"/>
      <c r="F37" s="254"/>
      <c r="G37" s="254"/>
      <c r="H37" s="305">
        <f t="shared" si="0"/>
        <v>11</v>
      </c>
      <c r="I37" s="306" t="s">
        <v>225</v>
      </c>
      <c r="J37" s="306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10"/>
      <c r="W37" s="256"/>
      <c r="X37" s="256"/>
      <c r="Z37" s="246"/>
      <c r="AA37" s="246"/>
      <c r="AB37" s="246"/>
      <c r="AC37" s="246"/>
      <c r="AD37" s="246"/>
      <c r="AE37" s="246"/>
      <c r="AF37" s="246"/>
      <c r="AG37" s="246"/>
      <c r="AH37" s="246"/>
    </row>
    <row r="38" spans="2:34" s="257" customFormat="1" ht="12.75" customHeight="1">
      <c r="B38" s="253"/>
      <c r="C38" s="254"/>
      <c r="D38" s="254"/>
      <c r="E38" s="254"/>
      <c r="F38" s="254"/>
      <c r="G38" s="254"/>
      <c r="H38" s="305">
        <f t="shared" si="0"/>
        <v>12</v>
      </c>
      <c r="I38" s="306" t="s">
        <v>226</v>
      </c>
      <c r="J38" s="306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10"/>
      <c r="W38" s="256"/>
      <c r="X38" s="256"/>
      <c r="Z38" s="246"/>
      <c r="AA38" s="246"/>
      <c r="AB38" s="246"/>
      <c r="AC38" s="246"/>
      <c r="AD38" s="246"/>
      <c r="AE38" s="246"/>
      <c r="AF38" s="246"/>
      <c r="AG38" s="246"/>
      <c r="AH38" s="246"/>
    </row>
    <row r="39" spans="2:34" s="257" customFormat="1" ht="12.75" customHeight="1">
      <c r="B39" s="253"/>
      <c r="C39" s="254"/>
      <c r="D39" s="254"/>
      <c r="E39" s="254"/>
      <c r="F39" s="254"/>
      <c r="G39" s="254"/>
      <c r="H39" s="311">
        <f t="shared" si="0"/>
        <v>13</v>
      </c>
      <c r="I39" s="312" t="s">
        <v>227</v>
      </c>
      <c r="J39" s="312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4"/>
      <c r="W39" s="256"/>
      <c r="X39" s="256"/>
      <c r="Z39" s="246"/>
      <c r="AA39" s="246"/>
      <c r="AB39" s="246"/>
      <c r="AC39" s="246"/>
      <c r="AD39" s="246"/>
      <c r="AE39" s="246"/>
      <c r="AF39" s="246"/>
      <c r="AG39" s="246"/>
      <c r="AH39" s="246"/>
    </row>
    <row r="40" spans="2:34" s="257" customFormat="1" ht="56.25" customHeight="1">
      <c r="B40" s="253"/>
      <c r="C40" s="254"/>
      <c r="D40" s="254"/>
      <c r="E40" s="254"/>
      <c r="F40" s="254"/>
      <c r="G40" s="254"/>
      <c r="H40" s="300"/>
      <c r="I40" s="301"/>
      <c r="J40" s="301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81"/>
      <c r="W40" s="256"/>
      <c r="X40" s="256"/>
      <c r="Z40" s="246"/>
      <c r="AA40" s="246"/>
      <c r="AB40" s="246"/>
      <c r="AC40" s="246"/>
      <c r="AD40" s="246"/>
      <c r="AE40" s="246"/>
      <c r="AF40" s="246"/>
      <c r="AG40" s="246"/>
      <c r="AH40" s="246"/>
    </row>
    <row r="41" spans="2:34" s="257" customFormat="1" ht="12.75" customHeight="1">
      <c r="B41" s="258" t="s">
        <v>57</v>
      </c>
      <c r="C41" s="258" t="s">
        <v>228</v>
      </c>
      <c r="D41" s="254"/>
      <c r="E41" s="254"/>
      <c r="F41" s="254"/>
      <c r="G41" s="254"/>
      <c r="H41" s="292" t="s">
        <v>33</v>
      </c>
      <c r="I41" s="293" t="s">
        <v>34</v>
      </c>
      <c r="J41" s="293"/>
      <c r="K41" s="293"/>
      <c r="L41" s="293"/>
      <c r="M41" s="293"/>
      <c r="N41" s="293"/>
      <c r="O41" s="293"/>
      <c r="P41" s="293"/>
      <c r="Q41" s="293"/>
      <c r="R41" s="293"/>
      <c r="S41" s="294"/>
      <c r="T41" s="293"/>
      <c r="U41" s="293"/>
      <c r="V41" s="295" t="s">
        <v>212</v>
      </c>
      <c r="W41" s="256"/>
      <c r="X41" s="256"/>
      <c r="Z41" s="246"/>
      <c r="AA41" s="246"/>
      <c r="AB41" s="246"/>
      <c r="AC41" s="246"/>
      <c r="AD41" s="246"/>
      <c r="AE41" s="246"/>
      <c r="AF41" s="246"/>
      <c r="AG41" s="246"/>
      <c r="AH41" s="246"/>
    </row>
    <row r="42" spans="2:34" s="257" customFormat="1" ht="12.75" customHeight="1">
      <c r="B42" s="258"/>
      <c r="C42" s="258" t="s">
        <v>229</v>
      </c>
      <c r="D42" s="254"/>
      <c r="E42" s="254"/>
      <c r="F42" s="254"/>
      <c r="G42" s="254"/>
      <c r="H42" s="296">
        <v>1</v>
      </c>
      <c r="I42" s="289"/>
      <c r="J42" s="291"/>
      <c r="K42" s="291"/>
      <c r="L42" s="291"/>
      <c r="M42" s="291"/>
      <c r="N42" s="291"/>
      <c r="O42" s="291"/>
      <c r="P42" s="291"/>
      <c r="Q42" s="291"/>
      <c r="R42" s="291"/>
      <c r="S42" s="297"/>
      <c r="T42" s="298"/>
      <c r="U42" s="291"/>
      <c r="V42" s="280"/>
      <c r="W42" s="256"/>
      <c r="X42" s="256"/>
      <c r="Z42" s="246"/>
      <c r="AA42" s="246"/>
      <c r="AB42" s="246"/>
      <c r="AC42" s="246"/>
      <c r="AD42" s="246"/>
      <c r="AE42" s="246"/>
      <c r="AF42" s="246"/>
      <c r="AG42" s="246"/>
      <c r="AH42" s="246"/>
    </row>
    <row r="43" spans="2:34" s="257" customFormat="1" ht="12.75" customHeight="1">
      <c r="B43" s="253"/>
      <c r="C43" s="254"/>
      <c r="D43" s="254"/>
      <c r="E43" s="254"/>
      <c r="F43" s="254"/>
      <c r="G43" s="254"/>
      <c r="H43" s="305">
        <f>H42+1</f>
        <v>2</v>
      </c>
      <c r="I43" s="306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15"/>
      <c r="W43" s="256"/>
      <c r="X43" s="256"/>
      <c r="Z43" s="246"/>
      <c r="AA43" s="246"/>
      <c r="AB43" s="246"/>
      <c r="AC43" s="246"/>
      <c r="AD43" s="246"/>
      <c r="AE43" s="246"/>
      <c r="AF43" s="246"/>
      <c r="AG43" s="246"/>
      <c r="AH43" s="246"/>
    </row>
    <row r="44" spans="2:34" s="257" customFormat="1" ht="12.75" customHeight="1">
      <c r="B44" s="253"/>
      <c r="C44" s="254"/>
      <c r="D44" s="254"/>
      <c r="E44" s="254"/>
      <c r="F44" s="254"/>
      <c r="G44" s="254"/>
      <c r="H44" s="305">
        <f>H43+1</f>
        <v>3</v>
      </c>
      <c r="I44" s="306"/>
      <c r="J44" s="306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16"/>
      <c r="W44" s="256"/>
      <c r="X44" s="256"/>
      <c r="Z44" s="246"/>
      <c r="AA44" s="246"/>
      <c r="AB44" s="246"/>
      <c r="AC44" s="246"/>
      <c r="AD44" s="246"/>
      <c r="AE44" s="246"/>
      <c r="AF44" s="246"/>
      <c r="AG44" s="246"/>
      <c r="AH44" s="246"/>
    </row>
    <row r="45" spans="2:34" s="257" customFormat="1" ht="12.75" customHeight="1">
      <c r="B45" s="253"/>
      <c r="C45" s="254"/>
      <c r="D45" s="254"/>
      <c r="E45" s="254"/>
      <c r="F45" s="254"/>
      <c r="G45" s="254"/>
      <c r="H45" s="305">
        <f>H44+1</f>
        <v>4</v>
      </c>
      <c r="I45" s="306"/>
      <c r="J45" s="306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16"/>
      <c r="W45" s="256"/>
      <c r="X45" s="256"/>
      <c r="Z45" s="246"/>
      <c r="AA45" s="246"/>
      <c r="AB45" s="246"/>
      <c r="AC45" s="246"/>
      <c r="AD45" s="246"/>
      <c r="AE45" s="246"/>
      <c r="AF45" s="246"/>
      <c r="AG45" s="246"/>
      <c r="AH45" s="246"/>
    </row>
    <row r="46" spans="2:34" s="257" customFormat="1" ht="12.75" customHeight="1">
      <c r="B46" s="253"/>
      <c r="C46" s="254"/>
      <c r="D46" s="254"/>
      <c r="E46" s="254"/>
      <c r="F46" s="254"/>
      <c r="G46" s="254"/>
      <c r="H46" s="305">
        <f>H45+1</f>
        <v>5</v>
      </c>
      <c r="I46" s="306"/>
      <c r="J46" s="306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16"/>
      <c r="W46" s="256"/>
      <c r="X46" s="256"/>
      <c r="Z46" s="246"/>
      <c r="AA46" s="246"/>
      <c r="AB46" s="246"/>
      <c r="AC46" s="246"/>
      <c r="AD46" s="246"/>
      <c r="AE46" s="246"/>
      <c r="AF46" s="246"/>
      <c r="AG46" s="246"/>
      <c r="AH46" s="246"/>
    </row>
    <row r="47" spans="2:34" s="257" customFormat="1" ht="12.75" customHeight="1">
      <c r="B47" s="253"/>
      <c r="C47" s="254"/>
      <c r="D47" s="254"/>
      <c r="E47" s="254"/>
      <c r="F47" s="254"/>
      <c r="G47" s="254"/>
      <c r="H47" s="302"/>
      <c r="I47" s="303" t="s">
        <v>230</v>
      </c>
      <c r="J47" s="303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318">
        <f>SUM(V42:V46)</f>
        <v>0</v>
      </c>
      <c r="W47" s="256"/>
      <c r="X47" s="256"/>
      <c r="Z47" s="246"/>
      <c r="AA47" s="246"/>
      <c r="AB47" s="246"/>
      <c r="AC47" s="246"/>
      <c r="AD47" s="246"/>
      <c r="AE47" s="246"/>
      <c r="AF47" s="246"/>
      <c r="AG47" s="246"/>
      <c r="AH47" s="246"/>
    </row>
    <row r="48" spans="2:34" s="257" customFormat="1" ht="13.5" customHeight="1">
      <c r="B48" s="253"/>
      <c r="C48" s="254"/>
      <c r="D48" s="254"/>
      <c r="E48" s="254"/>
      <c r="F48" s="254"/>
      <c r="G48" s="254"/>
      <c r="H48" s="300"/>
      <c r="I48" s="301"/>
      <c r="J48" s="301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81"/>
      <c r="W48" s="256"/>
      <c r="X48" s="256"/>
      <c r="Z48" s="246"/>
      <c r="AA48" s="246"/>
      <c r="AB48" s="246"/>
      <c r="AC48" s="246"/>
      <c r="AD48" s="246"/>
      <c r="AE48" s="246"/>
      <c r="AF48" s="246"/>
      <c r="AG48" s="246"/>
      <c r="AH48" s="246"/>
    </row>
    <row r="49" spans="2:34" s="257" customFormat="1" ht="12.75" customHeight="1">
      <c r="B49" s="258" t="s">
        <v>79</v>
      </c>
      <c r="C49" s="258" t="s">
        <v>231</v>
      </c>
      <c r="D49" s="254"/>
      <c r="E49" s="254"/>
      <c r="F49" s="254"/>
      <c r="G49" s="254"/>
      <c r="H49" s="292" t="s">
        <v>33</v>
      </c>
      <c r="I49" s="293" t="s">
        <v>34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4"/>
      <c r="T49" s="293"/>
      <c r="U49" s="293"/>
      <c r="V49" s="295" t="s">
        <v>212</v>
      </c>
      <c r="W49" s="256"/>
      <c r="X49" s="256"/>
      <c r="Z49" s="246"/>
      <c r="AA49" s="246"/>
      <c r="AB49" s="246"/>
      <c r="AC49" s="246"/>
      <c r="AD49" s="246"/>
      <c r="AE49" s="246"/>
      <c r="AF49" s="246"/>
      <c r="AG49" s="246"/>
      <c r="AH49" s="246"/>
    </row>
    <row r="50" spans="2:34" s="257" customFormat="1" ht="12.75" customHeight="1">
      <c r="B50" s="258"/>
      <c r="C50" s="258"/>
      <c r="D50" s="254"/>
      <c r="E50" s="254"/>
      <c r="F50" s="254"/>
      <c r="G50" s="254"/>
      <c r="H50" s="296">
        <v>1</v>
      </c>
      <c r="I50" s="289"/>
      <c r="J50" s="291"/>
      <c r="K50" s="291"/>
      <c r="L50" s="291"/>
      <c r="M50" s="291"/>
      <c r="N50" s="291"/>
      <c r="O50" s="291"/>
      <c r="P50" s="291"/>
      <c r="Q50" s="291"/>
      <c r="R50" s="291"/>
      <c r="S50" s="297"/>
      <c r="T50" s="298"/>
      <c r="U50" s="291"/>
      <c r="V50" s="280"/>
      <c r="W50" s="256"/>
      <c r="X50" s="256"/>
      <c r="Z50" s="246"/>
      <c r="AA50" s="246"/>
      <c r="AB50" s="246"/>
      <c r="AC50" s="246"/>
      <c r="AD50" s="246"/>
      <c r="AE50" s="246"/>
      <c r="AF50" s="246"/>
      <c r="AG50" s="246"/>
      <c r="AH50" s="246"/>
    </row>
    <row r="51" spans="2:34" s="257" customFormat="1" ht="12.75" customHeight="1">
      <c r="B51" s="253"/>
      <c r="C51" s="254"/>
      <c r="D51" s="254"/>
      <c r="E51" s="254"/>
      <c r="F51" s="254"/>
      <c r="G51" s="254"/>
      <c r="H51" s="305">
        <f>H50+1</f>
        <v>2</v>
      </c>
      <c r="I51" s="306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15"/>
      <c r="W51" s="256"/>
      <c r="X51" s="256"/>
      <c r="Z51" s="246"/>
      <c r="AA51" s="246"/>
      <c r="AB51" s="246"/>
      <c r="AC51" s="246"/>
      <c r="AD51" s="246"/>
      <c r="AE51" s="246"/>
      <c r="AF51" s="246"/>
      <c r="AG51" s="246"/>
      <c r="AH51" s="246"/>
    </row>
    <row r="52" spans="2:34" s="257" customFormat="1" ht="12.75" customHeight="1">
      <c r="B52" s="253"/>
      <c r="C52" s="254"/>
      <c r="D52" s="254"/>
      <c r="E52" s="254"/>
      <c r="F52" s="254"/>
      <c r="G52" s="254"/>
      <c r="H52" s="302"/>
      <c r="I52" s="303" t="s">
        <v>230</v>
      </c>
      <c r="J52" s="303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318">
        <f>SUM(V50:V51)</f>
        <v>0</v>
      </c>
      <c r="W52" s="256"/>
      <c r="X52" s="256"/>
      <c r="Z52" s="246"/>
      <c r="AA52" s="246"/>
      <c r="AB52" s="246"/>
      <c r="AC52" s="246"/>
      <c r="AD52" s="246"/>
      <c r="AE52" s="246"/>
      <c r="AF52" s="246"/>
      <c r="AG52" s="246"/>
      <c r="AH52" s="246"/>
    </row>
    <row r="53" spans="2:34" s="257" customFormat="1" ht="12.75" customHeight="1">
      <c r="B53" s="253"/>
      <c r="C53" s="254"/>
      <c r="D53" s="254"/>
      <c r="E53" s="254"/>
      <c r="F53" s="254"/>
      <c r="G53" s="254"/>
      <c r="H53" s="300"/>
      <c r="I53" s="301"/>
      <c r="J53" s="301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342"/>
      <c r="W53" s="256"/>
      <c r="X53" s="256"/>
      <c r="Z53" s="246"/>
      <c r="AA53" s="246"/>
      <c r="AB53" s="246"/>
      <c r="AC53" s="246"/>
      <c r="AD53" s="246"/>
      <c r="AE53" s="246"/>
      <c r="AF53" s="246"/>
      <c r="AG53" s="246"/>
      <c r="AH53" s="246"/>
    </row>
    <row r="54" spans="2:34" s="257" customFormat="1" ht="12.75" customHeight="1">
      <c r="B54" s="253"/>
      <c r="C54" s="254"/>
      <c r="D54" s="254"/>
      <c r="E54" s="254"/>
      <c r="F54" s="254"/>
      <c r="G54" s="254"/>
      <c r="H54" s="300"/>
      <c r="I54" s="301"/>
      <c r="J54" s="301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342"/>
      <c r="W54" s="256"/>
      <c r="X54" s="256"/>
      <c r="Z54" s="246"/>
      <c r="AA54" s="246"/>
      <c r="AB54" s="246"/>
      <c r="AC54" s="246"/>
      <c r="AD54" s="246"/>
      <c r="AE54" s="246"/>
      <c r="AF54" s="246"/>
      <c r="AG54" s="246"/>
      <c r="AH54" s="246"/>
    </row>
    <row r="55" spans="2:34" s="257" customFormat="1" ht="12.75" customHeight="1">
      <c r="B55" s="253"/>
      <c r="C55" s="254"/>
      <c r="D55" s="254"/>
      <c r="E55" s="254"/>
      <c r="F55" s="254"/>
      <c r="G55" s="254"/>
      <c r="H55" s="290"/>
      <c r="I55" s="289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Z55" s="246"/>
      <c r="AA55" s="246"/>
      <c r="AB55" s="246"/>
      <c r="AC55" s="246"/>
      <c r="AD55" s="246"/>
      <c r="AE55" s="246"/>
      <c r="AF55" s="246"/>
      <c r="AG55" s="246"/>
      <c r="AH55" s="246"/>
    </row>
    <row r="56" spans="2:34" s="257" customFormat="1" ht="12.75" customHeight="1">
      <c r="B56" s="258" t="s">
        <v>106</v>
      </c>
      <c r="C56" s="258" t="s">
        <v>232</v>
      </c>
      <c r="D56" s="254"/>
      <c r="E56" s="254"/>
      <c r="F56" s="254"/>
      <c r="G56" s="254"/>
      <c r="H56" s="292" t="s">
        <v>33</v>
      </c>
      <c r="I56" s="293" t="s">
        <v>34</v>
      </c>
      <c r="J56" s="293"/>
      <c r="K56" s="293"/>
      <c r="L56" s="293"/>
      <c r="M56" s="293"/>
      <c r="N56" s="293"/>
      <c r="O56" s="293"/>
      <c r="P56" s="293"/>
      <c r="Q56" s="293"/>
      <c r="R56" s="293"/>
      <c r="S56" s="294"/>
      <c r="T56" s="293"/>
      <c r="U56" s="293"/>
      <c r="V56" s="295" t="s">
        <v>212</v>
      </c>
      <c r="W56" s="256"/>
      <c r="X56" s="256"/>
      <c r="Z56" s="246"/>
      <c r="AA56" s="246"/>
      <c r="AB56" s="246"/>
      <c r="AC56" s="246"/>
      <c r="AD56" s="246"/>
      <c r="AE56" s="246"/>
      <c r="AF56" s="246"/>
      <c r="AG56" s="246"/>
      <c r="AH56" s="246"/>
    </row>
    <row r="57" spans="2:34" s="257" customFormat="1" ht="12.75" customHeight="1">
      <c r="B57" s="258"/>
      <c r="C57" s="258" t="s">
        <v>233</v>
      </c>
      <c r="D57" s="254"/>
      <c r="E57" s="254"/>
      <c r="F57" s="254"/>
      <c r="G57" s="254"/>
      <c r="H57" s="296">
        <v>1</v>
      </c>
      <c r="I57" s="289" t="s">
        <v>234</v>
      </c>
      <c r="J57" s="291"/>
      <c r="K57" s="291"/>
      <c r="L57" s="291" t="s">
        <v>247</v>
      </c>
      <c r="M57" s="291"/>
      <c r="N57" s="291"/>
      <c r="O57" s="291"/>
      <c r="P57" s="291"/>
      <c r="Q57" s="291"/>
      <c r="R57" s="291"/>
      <c r="S57" s="297"/>
      <c r="T57" s="298"/>
      <c r="U57" s="291"/>
      <c r="V57" s="280">
        <v>39</v>
      </c>
      <c r="W57" s="256"/>
      <c r="X57" s="256"/>
      <c r="Z57" s="246"/>
      <c r="AA57" s="246"/>
      <c r="AB57" s="246"/>
      <c r="AC57" s="246"/>
      <c r="AD57" s="246"/>
      <c r="AE57" s="246"/>
      <c r="AF57" s="246"/>
      <c r="AG57" s="246"/>
      <c r="AH57" s="246"/>
    </row>
    <row r="58" spans="2:34" s="257" customFormat="1" ht="12.75" customHeight="1">
      <c r="B58" s="253"/>
      <c r="C58" s="258" t="s">
        <v>235</v>
      </c>
      <c r="D58" s="254"/>
      <c r="E58" s="254"/>
      <c r="F58" s="254"/>
      <c r="G58" s="254"/>
      <c r="H58" s="305">
        <f>H57+1</f>
        <v>2</v>
      </c>
      <c r="I58" s="306" t="s">
        <v>248</v>
      </c>
      <c r="J58" s="307"/>
      <c r="K58" s="291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15">
        <v>3532</v>
      </c>
      <c r="W58" s="256"/>
      <c r="X58" s="256"/>
      <c r="Z58" s="246"/>
      <c r="AA58" s="246"/>
      <c r="AB58" s="246"/>
      <c r="AC58" s="246"/>
      <c r="AD58" s="246"/>
      <c r="AE58" s="246"/>
      <c r="AF58" s="246"/>
      <c r="AG58" s="246"/>
      <c r="AH58" s="246"/>
    </row>
    <row r="59" spans="2:34" s="257" customFormat="1" ht="12.75" customHeight="1">
      <c r="B59" s="253"/>
      <c r="C59" s="258" t="s">
        <v>213</v>
      </c>
      <c r="D59" s="254"/>
      <c r="E59" s="254"/>
      <c r="F59" s="254"/>
      <c r="G59" s="254"/>
      <c r="H59" s="305">
        <f>H58+1</f>
        <v>3</v>
      </c>
      <c r="I59" s="306" t="s">
        <v>236</v>
      </c>
      <c r="J59" s="306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16">
        <v>78</v>
      </c>
      <c r="W59" s="256"/>
      <c r="X59" s="256"/>
      <c r="Z59" s="246"/>
      <c r="AA59" s="246"/>
      <c r="AB59" s="246"/>
      <c r="AC59" s="246"/>
      <c r="AD59" s="246"/>
      <c r="AE59" s="246"/>
      <c r="AF59" s="246"/>
      <c r="AG59" s="246"/>
      <c r="AH59" s="246"/>
    </row>
    <row r="60" spans="2:34" s="257" customFormat="1" ht="12.75" customHeight="1">
      <c r="B60" s="253"/>
      <c r="C60" s="282" t="s">
        <v>237</v>
      </c>
      <c r="D60" s="254"/>
      <c r="E60" s="254"/>
      <c r="F60" s="254"/>
      <c r="G60" s="254"/>
      <c r="H60" s="305">
        <f>H59+1</f>
        <v>4</v>
      </c>
      <c r="I60" s="306" t="s">
        <v>238</v>
      </c>
      <c r="J60" s="306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16"/>
      <c r="W60" s="256"/>
      <c r="X60" s="256"/>
      <c r="Z60" s="246"/>
      <c r="AA60" s="246"/>
      <c r="AB60" s="246"/>
      <c r="AC60" s="246"/>
      <c r="AD60" s="246"/>
      <c r="AE60" s="246"/>
      <c r="AF60" s="246"/>
      <c r="AG60" s="246"/>
      <c r="AH60" s="246"/>
    </row>
    <row r="61" spans="2:34" s="257" customFormat="1" ht="12.75" customHeight="1">
      <c r="B61" s="253"/>
      <c r="C61" s="254"/>
      <c r="D61" s="254"/>
      <c r="E61" s="254"/>
      <c r="F61" s="254"/>
      <c r="G61" s="254"/>
      <c r="H61" s="305">
        <f>H60+1</f>
        <v>5</v>
      </c>
      <c r="I61" s="306" t="s">
        <v>244</v>
      </c>
      <c r="J61" s="306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16">
        <v>131</v>
      </c>
      <c r="W61" s="256"/>
      <c r="X61" s="256"/>
      <c r="Z61" s="246"/>
      <c r="AA61" s="246"/>
      <c r="AB61" s="246"/>
      <c r="AC61" s="246"/>
      <c r="AD61" s="246"/>
      <c r="AE61" s="246"/>
      <c r="AF61" s="246"/>
      <c r="AG61" s="246"/>
      <c r="AH61" s="246"/>
    </row>
    <row r="62" spans="2:34" s="257" customFormat="1" ht="12.75" customHeight="1">
      <c r="B62" s="253"/>
      <c r="C62" s="254"/>
      <c r="D62" s="254"/>
      <c r="E62" s="254"/>
      <c r="F62" s="254"/>
      <c r="G62" s="254"/>
      <c r="H62" s="305">
        <f>H61+1</f>
        <v>6</v>
      </c>
      <c r="I62" s="306" t="s">
        <v>253</v>
      </c>
      <c r="J62" s="306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16"/>
      <c r="W62" s="256"/>
      <c r="X62" s="256"/>
      <c r="Z62" s="246"/>
      <c r="AA62" s="246"/>
      <c r="AB62" s="246"/>
      <c r="AC62" s="246"/>
      <c r="AD62" s="246"/>
      <c r="AE62" s="246"/>
      <c r="AF62" s="246"/>
      <c r="AG62" s="246"/>
      <c r="AH62" s="246"/>
    </row>
    <row r="63" spans="2:34" s="257" customFormat="1" ht="12.75" customHeight="1">
      <c r="B63" s="253"/>
      <c r="C63" s="254"/>
      <c r="D63" s="254"/>
      <c r="E63" s="254"/>
      <c r="F63" s="254"/>
      <c r="G63" s="254"/>
      <c r="H63" s="302"/>
      <c r="I63" s="303" t="s">
        <v>230</v>
      </c>
      <c r="J63" s="303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318">
        <f>SUM(V57:V62)</f>
        <v>3780</v>
      </c>
      <c r="W63" s="256"/>
      <c r="X63" s="256"/>
      <c r="Y63" s="286" t="e">
        <f>IF(#REF!=0,"Egyezik!","HIBA!")</f>
        <v>#REF!</v>
      </c>
      <c r="Z63" s="283"/>
      <c r="AA63" s="246"/>
      <c r="AB63" s="246"/>
      <c r="AC63" s="246"/>
      <c r="AD63" s="246"/>
      <c r="AE63" s="246"/>
      <c r="AF63" s="246"/>
      <c r="AG63" s="246"/>
      <c r="AH63" s="246"/>
    </row>
    <row r="64" spans="2:34" s="257" customFormat="1" ht="12.75" customHeight="1">
      <c r="B64" s="253"/>
      <c r="C64" s="254"/>
      <c r="D64" s="254"/>
      <c r="E64" s="254"/>
      <c r="F64" s="254"/>
      <c r="G64" s="254"/>
      <c r="H64" s="290"/>
      <c r="I64" s="289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Z64" s="246"/>
      <c r="AA64" s="246"/>
      <c r="AB64" s="246"/>
      <c r="AC64" s="246"/>
      <c r="AD64" s="246"/>
      <c r="AE64" s="246"/>
      <c r="AF64" s="246"/>
      <c r="AG64" s="246"/>
      <c r="AH64" s="246"/>
    </row>
    <row r="65" spans="2:34" s="257" customFormat="1" ht="70.5" customHeight="1">
      <c r="B65" s="258"/>
      <c r="C65" s="258"/>
      <c r="D65" s="254"/>
      <c r="E65" s="254"/>
      <c r="F65" s="254"/>
      <c r="G65" s="254"/>
      <c r="H65" s="290"/>
      <c r="I65" s="289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Z65" s="246"/>
      <c r="AA65" s="246"/>
      <c r="AB65" s="246"/>
      <c r="AC65" s="246"/>
      <c r="AD65" s="246"/>
      <c r="AE65" s="246"/>
      <c r="AF65" s="246"/>
      <c r="AG65" s="246"/>
      <c r="AH65" s="246"/>
    </row>
    <row r="66" spans="2:34" s="257" customFormat="1" ht="12.75" customHeight="1">
      <c r="B66" s="258" t="s">
        <v>109</v>
      </c>
      <c r="C66" s="258" t="s">
        <v>239</v>
      </c>
      <c r="D66" s="254"/>
      <c r="E66" s="254"/>
      <c r="F66" s="254"/>
      <c r="G66" s="254"/>
      <c r="H66" s="292" t="s">
        <v>33</v>
      </c>
      <c r="I66" s="293" t="s">
        <v>34</v>
      </c>
      <c r="J66" s="293"/>
      <c r="K66" s="293"/>
      <c r="L66" s="293"/>
      <c r="M66" s="293"/>
      <c r="N66" s="293"/>
      <c r="O66" s="293"/>
      <c r="P66" s="293"/>
      <c r="Q66" s="293"/>
      <c r="R66" s="293"/>
      <c r="S66" s="294"/>
      <c r="T66" s="293"/>
      <c r="U66" s="293"/>
      <c r="V66" s="295" t="s">
        <v>212</v>
      </c>
      <c r="W66" s="256"/>
      <c r="X66" s="256"/>
      <c r="Z66" s="246"/>
      <c r="AA66" s="246"/>
      <c r="AB66" s="246"/>
      <c r="AC66" s="246"/>
      <c r="AD66" s="246"/>
      <c r="AE66" s="246"/>
      <c r="AF66" s="246"/>
      <c r="AG66" s="246"/>
      <c r="AH66" s="246"/>
    </row>
    <row r="67" spans="2:34" s="257" customFormat="1" ht="12.75" customHeight="1">
      <c r="B67" s="253"/>
      <c r="C67" s="258" t="s">
        <v>240</v>
      </c>
      <c r="D67" s="254"/>
      <c r="E67" s="254"/>
      <c r="F67" s="254"/>
      <c r="G67" s="254"/>
      <c r="H67" s="296">
        <v>1</v>
      </c>
      <c r="I67" s="289"/>
      <c r="J67" s="291"/>
      <c r="K67" s="291"/>
      <c r="L67" s="291"/>
      <c r="M67" s="291"/>
      <c r="N67" s="291"/>
      <c r="O67" s="291"/>
      <c r="P67" s="291"/>
      <c r="Q67" s="291"/>
      <c r="R67" s="291"/>
      <c r="S67" s="297"/>
      <c r="T67" s="298"/>
      <c r="U67" s="291"/>
      <c r="V67" s="280">
        <v>0</v>
      </c>
      <c r="W67" s="256"/>
      <c r="X67" s="256"/>
      <c r="Z67" s="246"/>
      <c r="AA67" s="246"/>
      <c r="AB67" s="246"/>
      <c r="AC67" s="246"/>
      <c r="AD67" s="246"/>
      <c r="AE67" s="246"/>
      <c r="AF67" s="246"/>
      <c r="AG67" s="246"/>
      <c r="AH67" s="246"/>
    </row>
    <row r="68" spans="2:34" s="257" customFormat="1" ht="12.75" customHeight="1">
      <c r="B68" s="253"/>
      <c r="C68" s="258" t="s">
        <v>241</v>
      </c>
      <c r="D68" s="254"/>
      <c r="E68" s="254"/>
      <c r="F68" s="254"/>
      <c r="G68" s="254"/>
      <c r="H68" s="305">
        <f>H67+1</f>
        <v>2</v>
      </c>
      <c r="I68" s="306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15"/>
      <c r="W68" s="256"/>
      <c r="X68" s="256"/>
      <c r="Z68" s="246"/>
      <c r="AA68" s="246"/>
      <c r="AB68" s="246"/>
      <c r="AC68" s="246"/>
      <c r="AD68" s="246"/>
      <c r="AE68" s="246"/>
      <c r="AF68" s="246"/>
      <c r="AG68" s="246"/>
      <c r="AH68" s="246"/>
    </row>
    <row r="69" spans="2:34" s="257" customFormat="1" ht="12.75" customHeight="1">
      <c r="B69" s="253"/>
      <c r="C69" s="254"/>
      <c r="D69" s="254"/>
      <c r="E69" s="254"/>
      <c r="F69" s="254"/>
      <c r="G69" s="254"/>
      <c r="H69" s="305">
        <f>H68+1</f>
        <v>3</v>
      </c>
      <c r="I69" s="306"/>
      <c r="J69" s="306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16"/>
      <c r="W69" s="256"/>
      <c r="X69" s="256"/>
      <c r="Z69" s="246"/>
      <c r="AA69" s="246"/>
      <c r="AB69" s="246"/>
      <c r="AC69" s="246"/>
      <c r="AD69" s="246"/>
      <c r="AE69" s="246"/>
      <c r="AF69" s="246"/>
      <c r="AG69" s="246"/>
      <c r="AH69" s="246"/>
    </row>
    <row r="70" spans="2:34" s="257" customFormat="1" ht="12.75" customHeight="1">
      <c r="B70" s="253"/>
      <c r="C70" s="254"/>
      <c r="D70" s="254"/>
      <c r="E70" s="254"/>
      <c r="F70" s="254"/>
      <c r="G70" s="254"/>
      <c r="H70" s="311" t="e">
        <f>#REF!+1</f>
        <v>#REF!</v>
      </c>
      <c r="I70" s="312"/>
      <c r="J70" s="312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7">
        <v>0</v>
      </c>
      <c r="W70" s="256"/>
      <c r="X70" s="256"/>
      <c r="Z70" s="246"/>
      <c r="AA70" s="246"/>
      <c r="AB70" s="246"/>
      <c r="AC70" s="246"/>
      <c r="AD70" s="246"/>
      <c r="AE70" s="246"/>
      <c r="AF70" s="246"/>
      <c r="AG70" s="246"/>
      <c r="AH70" s="246"/>
    </row>
    <row r="71" spans="2:34" s="257" customFormat="1" ht="12.75" customHeight="1">
      <c r="B71" s="253"/>
      <c r="C71" s="254"/>
      <c r="D71" s="254"/>
      <c r="E71" s="254"/>
      <c r="F71" s="254"/>
      <c r="G71" s="254"/>
      <c r="H71" s="302"/>
      <c r="I71" s="303" t="s">
        <v>230</v>
      </c>
      <c r="J71" s="303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318">
        <f>SUM(V67:V70)</f>
        <v>0</v>
      </c>
      <c r="W71" s="256"/>
      <c r="X71" s="256"/>
      <c r="Z71" s="246"/>
      <c r="AA71" s="246"/>
      <c r="AB71" s="246"/>
      <c r="AC71" s="246"/>
      <c r="AD71" s="246"/>
      <c r="AE71" s="246"/>
      <c r="AF71" s="246"/>
      <c r="AG71" s="246"/>
      <c r="AH71" s="246"/>
    </row>
    <row r="72" spans="2:34" s="257" customFormat="1" ht="12.75" customHeight="1">
      <c r="B72" s="253"/>
      <c r="C72" s="254"/>
      <c r="D72" s="254"/>
      <c r="E72" s="254"/>
      <c r="F72" s="254"/>
      <c r="G72" s="254"/>
      <c r="H72" s="290"/>
      <c r="I72" s="289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Z72" s="246"/>
      <c r="AA72" s="246"/>
      <c r="AB72" s="246"/>
      <c r="AC72" s="246"/>
      <c r="AD72" s="246"/>
      <c r="AE72" s="246"/>
      <c r="AF72" s="246"/>
      <c r="AG72" s="246"/>
      <c r="AH72" s="246"/>
    </row>
    <row r="73" spans="8:24" s="287" customFormat="1" ht="377.25" customHeight="1" hidden="1"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</row>
    <row r="74" spans="2:34" s="257" customFormat="1" ht="12.75" customHeight="1">
      <c r="B74" s="253"/>
      <c r="C74" s="254"/>
      <c r="D74" s="254"/>
      <c r="E74" s="254"/>
      <c r="F74" s="254"/>
      <c r="G74" s="254"/>
      <c r="H74" s="290"/>
      <c r="I74" s="289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Z74" s="246"/>
      <c r="AA74" s="246"/>
      <c r="AB74" s="246"/>
      <c r="AC74" s="246"/>
      <c r="AD74" s="246"/>
      <c r="AE74" s="246"/>
      <c r="AF74" s="246"/>
      <c r="AG74" s="246"/>
      <c r="AH74" s="246"/>
    </row>
    <row r="75" spans="2:34" s="257" customFormat="1" ht="12.75" customHeight="1">
      <c r="B75" s="253"/>
      <c r="C75" s="254"/>
      <c r="D75" s="254"/>
      <c r="E75" s="254"/>
      <c r="F75" s="254"/>
      <c r="G75" s="254"/>
      <c r="H75" s="290"/>
      <c r="I75" s="289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Z75" s="246"/>
      <c r="AA75" s="246"/>
      <c r="AB75" s="246"/>
      <c r="AC75" s="246"/>
      <c r="AD75" s="246"/>
      <c r="AE75" s="246"/>
      <c r="AF75" s="246"/>
      <c r="AG75" s="246"/>
      <c r="AH75" s="246"/>
    </row>
    <row r="76" spans="2:24" ht="15">
      <c r="B76" s="251" t="s">
        <v>194</v>
      </c>
      <c r="C76" s="251"/>
      <c r="D76" s="259" t="str">
        <f>+'Borító - OUTPUT'!D29</f>
        <v>Budapest, 2015. május 12.</v>
      </c>
      <c r="E76" s="260"/>
      <c r="F76" s="259"/>
      <c r="G76" s="259"/>
      <c r="H76" s="259"/>
      <c r="I76" s="259"/>
      <c r="J76" s="261"/>
      <c r="K76" s="261"/>
      <c r="L76" s="261"/>
      <c r="M76" s="261"/>
      <c r="N76" s="261"/>
      <c r="O76" s="262"/>
      <c r="P76" s="259"/>
      <c r="Q76" s="259"/>
      <c r="R76" s="259"/>
      <c r="S76" s="263"/>
      <c r="T76" s="263"/>
      <c r="U76" s="263"/>
      <c r="V76" s="259"/>
      <c r="W76" s="259"/>
      <c r="X76" s="259"/>
    </row>
    <row r="77" spans="2:24" ht="13.5" customHeight="1">
      <c r="B77" s="251"/>
      <c r="C77" s="251"/>
      <c r="D77" s="261"/>
      <c r="E77" s="261"/>
      <c r="F77" s="261"/>
      <c r="G77" s="261"/>
      <c r="H77" s="261"/>
      <c r="I77" s="261"/>
      <c r="J77" s="264"/>
      <c r="K77" s="265"/>
      <c r="L77" s="264"/>
      <c r="M77" s="265"/>
      <c r="N77" s="265"/>
      <c r="O77" s="266"/>
      <c r="P77" s="265" t="s">
        <v>242</v>
      </c>
      <c r="Q77" s="265"/>
      <c r="R77" s="265"/>
      <c r="S77" s="267"/>
      <c r="T77" s="267"/>
      <c r="U77" s="267"/>
      <c r="V77" s="268"/>
      <c r="W77" s="268"/>
      <c r="X77" s="268"/>
    </row>
    <row r="78" spans="2:26" ht="14.25" customHeight="1">
      <c r="B78" s="261"/>
      <c r="C78" s="261"/>
      <c r="D78" s="261"/>
      <c r="E78" s="261"/>
      <c r="F78" s="261"/>
      <c r="G78" s="261"/>
      <c r="H78" s="261"/>
      <c r="I78" s="261"/>
      <c r="J78" s="264" t="s">
        <v>243</v>
      </c>
      <c r="K78" s="265"/>
      <c r="L78" s="264"/>
      <c r="M78" s="265"/>
      <c r="N78" s="265"/>
      <c r="O78" s="269"/>
      <c r="P78" s="270"/>
      <c r="Q78" s="270"/>
      <c r="R78" s="270"/>
      <c r="S78" s="270"/>
      <c r="T78" s="270"/>
      <c r="U78" s="270"/>
      <c r="V78" s="265"/>
      <c r="W78" s="265"/>
      <c r="X78" s="265"/>
      <c r="Y78" s="261"/>
      <c r="Z78" s="261"/>
    </row>
    <row r="79" ht="12.75">
      <c r="E79" s="261"/>
    </row>
  </sheetData>
  <sheetProtection/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scale="97" r:id="rId3"/>
  <headerFooter alignWithMargins="0">
    <oddFooter>&amp;R&amp;"Times New Roman,Normál"&amp;8Oldal: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Saját Péter</dc:creator>
  <cp:keywords/>
  <dc:description/>
  <cp:lastModifiedBy>Odett</cp:lastModifiedBy>
  <cp:lastPrinted>2015-05-13T10:57:29Z</cp:lastPrinted>
  <dcterms:created xsi:type="dcterms:W3CDTF">2002-05-09T17:00:15Z</dcterms:created>
  <dcterms:modified xsi:type="dcterms:W3CDTF">2015-05-13T11:43:14Z</dcterms:modified>
  <cp:category/>
  <cp:version/>
  <cp:contentType/>
  <cp:contentStatus/>
</cp:coreProperties>
</file>